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aniel.hernandezt\Downloads\"/>
    </mc:Choice>
  </mc:AlternateContent>
  <xr:revisionPtr revIDLastSave="0" documentId="13_ncr:1_{3677504F-0034-4BC5-A43B-6CAFC979F1B4}" xr6:coauthVersionLast="47" xr6:coauthVersionMax="47" xr10:uidLastSave="{00000000-0000-0000-0000-000000000000}"/>
  <bookViews>
    <workbookView xWindow="-120" yWindow="-120" windowWidth="29040" windowHeight="15720" xr2:uid="{B6C8E6F1-C64A-430C-8B8B-F271FF3A9E8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0" i="1" l="1"/>
  <c r="D119" i="1"/>
  <c r="E118" i="1"/>
  <c r="D118" i="1"/>
  <c r="E116" i="1"/>
  <c r="D116" i="1"/>
  <c r="E115" i="1"/>
  <c r="E114" i="1"/>
  <c r="E113" i="1"/>
  <c r="D113" i="1"/>
  <c r="E112" i="1"/>
  <c r="E111" i="1"/>
  <c r="D111" i="1"/>
  <c r="E110" i="1"/>
  <c r="E109" i="1"/>
  <c r="E108" i="1"/>
  <c r="E107" i="1"/>
  <c r="E106" i="1"/>
  <c r="E105" i="1"/>
  <c r="E104" i="1"/>
  <c r="E102" i="1"/>
  <c r="E100" i="1"/>
  <c r="E99" i="1"/>
  <c r="E98" i="1"/>
  <c r="E97" i="1"/>
  <c r="E96" i="1"/>
  <c r="E95" i="1"/>
  <c r="E94" i="1"/>
  <c r="E92" i="1"/>
  <c r="E91" i="1"/>
  <c r="E90" i="1"/>
  <c r="E89" i="1"/>
  <c r="E88" i="1"/>
  <c r="E87" i="1"/>
  <c r="E86" i="1"/>
  <c r="E85" i="1"/>
  <c r="E84" i="1"/>
  <c r="E83" i="1"/>
  <c r="D83" i="1"/>
  <c r="E82" i="1"/>
  <c r="E80" i="1"/>
  <c r="D80" i="1"/>
  <c r="E79" i="1"/>
  <c r="E78" i="1"/>
  <c r="E77" i="1"/>
  <c r="E76"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5" i="1"/>
  <c r="E44" i="1"/>
  <c r="E43" i="1"/>
  <c r="E42" i="1"/>
  <c r="E41" i="1"/>
  <c r="E37" i="1"/>
  <c r="E35" i="1"/>
  <c r="E31" i="1"/>
  <c r="E28" i="1"/>
  <c r="E27" i="1"/>
  <c r="E26" i="1"/>
  <c r="E25" i="1"/>
  <c r="E22" i="1"/>
  <c r="E21" i="1"/>
  <c r="E17" i="1"/>
  <c r="E14" i="1"/>
  <c r="E11" i="1"/>
  <c r="E9" i="1"/>
  <c r="E8" i="1"/>
  <c r="E7" i="1"/>
  <c r="E4" i="1"/>
  <c r="E3" i="1"/>
  <c r="E2" i="1"/>
</calcChain>
</file>

<file path=xl/sharedStrings.xml><?xml version="1.0" encoding="utf-8"?>
<sst xmlns="http://schemas.openxmlformats.org/spreadsheetml/2006/main" count="483" uniqueCount="220">
  <si>
    <t>AÑO</t>
  </si>
  <si>
    <t>PROYECTO</t>
  </si>
  <si>
    <t>CONTRATISTA</t>
  </si>
  <si>
    <t>MONTO CONTRATADO</t>
  </si>
  <si>
    <t>MONTO EJERCIDO</t>
  </si>
  <si>
    <t>INICIO</t>
  </si>
  <si>
    <t>TÉRMINO</t>
  </si>
  <si>
    <t>SUPERVISOR</t>
  </si>
  <si>
    <t>STATUS</t>
  </si>
  <si>
    <t>PERITAJE FINIQUITADO</t>
  </si>
  <si>
    <t>INGENIERIA URBANA ROBLA, S.A. DE C.V.</t>
  </si>
  <si>
    <t>OBRA FINIQUITADA</t>
  </si>
  <si>
    <t>ING.JORGE ALBERTO CABRERA CUELLAR</t>
  </si>
  <si>
    <t>AL-MANSUR CONSTRUCCIONES, S.A. DE C.V.</t>
  </si>
  <si>
    <t>ING. HÉCTOR FERNANDO SALDAÑA SANDOVAL</t>
  </si>
  <si>
    <t>ING. JOSE MIGUEL ALVAREZ VIDAL</t>
  </si>
  <si>
    <t>URBANIZACIONES ANDALUZ, S.A. DE C.V.</t>
  </si>
  <si>
    <t>ARQ. GERARDO GUADALUPE LOPEZ LOPEZ</t>
  </si>
  <si>
    <t>MURVERK CONSTRUCTORA, S.A. DE C.V.</t>
  </si>
  <si>
    <t>OBRA EN PROCESO</t>
  </si>
  <si>
    <t>ING. LUIS ARMANDO MARTINEZ OCHOA</t>
  </si>
  <si>
    <t>ARQ. CESAR ALBERTO MARTINEZ RENTERIA</t>
  </si>
  <si>
    <t>LR-TRES CONSTRUCTORES, S.A. DE C.V.</t>
  </si>
  <si>
    <t>ING. ALFONSO ROMO SANDOVAL</t>
  </si>
  <si>
    <t>NSL CONSTRUCCIONES, S.A. DE C.V.</t>
  </si>
  <si>
    <t>ING. HECTOR FERNANDO SALDAÑA SANDOVAL</t>
  </si>
  <si>
    <t>ARQ. JAFETH SANCHEZ ALVAREZ</t>
  </si>
  <si>
    <t>SISEGA CONSTRUCCIONES, S.A. DE C.V.</t>
  </si>
  <si>
    <t>ING. JORGE ALBERTO CABRERA CUELLAR</t>
  </si>
  <si>
    <t>OBRA FNIQUITADA</t>
  </si>
  <si>
    <t>CONSTRUCCIONES GOMEZ HERNANDEZ, S.A. DE C.V.</t>
  </si>
  <si>
    <t>LUIS ARMANDO MARTINEZ OCHOA</t>
  </si>
  <si>
    <t>VS ARKITEKTUR, S.A. DE C.V.</t>
  </si>
  <si>
    <t>SERVICIOS INTEGRALES DE INGENIERÍA CIVIL FCG, S.A. DE C.V.</t>
  </si>
  <si>
    <t>TEUGUAC CONSTRUCTORA, S.A. DE C.V.</t>
  </si>
  <si>
    <t>ING. JOSÉ MIGUEL ÁLVAREZ VIDAL</t>
  </si>
  <si>
    <t>ARQ. ULISES SANCHEZ BARRAGAN</t>
  </si>
  <si>
    <t>J&amp;L ASESORIA Y SERVICIOS, S.A. DE C.V.</t>
  </si>
  <si>
    <t>ING. JORGE ALBERTO CALVILLO VARGAS</t>
  </si>
  <si>
    <t>JORGE ALBERTO CALVILLO VARGAS</t>
  </si>
  <si>
    <t>DAUER CONSTRUCCIONES, S.A. DE C.V.</t>
  </si>
  <si>
    <t>PLANEACION URBANISTICA DE JALISCO, S.A. DE C.V.</t>
  </si>
  <si>
    <t>LR TRES CONSTRUCTORES, S.A. DE C.V.</t>
  </si>
  <si>
    <t>MONABRAH GRUPO CONSTRUCTOR, S.A. DE C.V.</t>
  </si>
  <si>
    <t>TEOREMA EDIFICACIONES, S.A. DE C.V.</t>
  </si>
  <si>
    <t>ESTRUCTURAS DE CONCRETO Y CONSTRUCTORA, S.A. DE C.V.</t>
  </si>
  <si>
    <t>MARIO ABRAHAM HERNÁNDEZ COPADO.</t>
  </si>
  <si>
    <t>ARQ.ULISES SANCHEZ BARRAGAN</t>
  </si>
  <si>
    <t>SERVICIOS ENGA INGENIERIA, S.C.</t>
  </si>
  <si>
    <t xml:space="preserve">CONTEMPO EDIFICACIONES, S.A. DE C.V. </t>
  </si>
  <si>
    <t>JUAN RAMON GARIBAY  MARQUEZ</t>
  </si>
  <si>
    <t>SERVICIOS INTEGRALES DE INGENIERIA CIVIL FCG, S.A. DE .C.V.</t>
  </si>
  <si>
    <t>ARQUITECTURA 93.2, S.A. DE C.V.</t>
  </si>
  <si>
    <t>PROARK PRUDUCCION ARQUITECTONICA S.A. DE C.V.</t>
  </si>
  <si>
    <t>INGENIERIA Y CONSTRUCCIONES SEGAN, S.A. DE C.V.</t>
  </si>
  <si>
    <t>CÓDIGO PI CONSULTORÍA Y SERVICIOS, S.A. DE C.V.</t>
  </si>
  <si>
    <t>AMALIA ISABEL RODRÍGUEZ MALTA</t>
  </si>
  <si>
    <t>22/07/20254</t>
  </si>
  <si>
    <t>MARIO ABRAHAM HERNANDEZ COPADO</t>
  </si>
  <si>
    <t>ULISES SANCHEZ BARRAGAN</t>
  </si>
  <si>
    <t>CODIGO PI CONSULTORIA Y SERVICIOS, S.A. DE C.V.</t>
  </si>
  <si>
    <t>ARQ. OMAR ALEJANDRO CORONA OROZCO</t>
  </si>
  <si>
    <t>ING. CESAR ALBERTO MARTINEZ RENTERIA</t>
  </si>
  <si>
    <t>AZJA INGENIERRIA, S.A. DE C.V.</t>
  </si>
  <si>
    <t>AZJA INGENIERÍA, S.A. DE C.V.</t>
  </si>
  <si>
    <t>ADENDUM</t>
  </si>
  <si>
    <t>SERVICIOS INTEGRALES DE INGENIERIA CIVIL FCG, S.A. DE C.V.</t>
  </si>
  <si>
    <t>TERRAMAX CONSTRUCCIONES, S.A. DE C.V.</t>
  </si>
  <si>
    <t>CEBRALSA, S.A. DE C.V.</t>
  </si>
  <si>
    <t>CONSTRUCCIONES CIVILES FRANMA, S.A. DE C.V.</t>
  </si>
  <si>
    <t>21/10/024</t>
  </si>
  <si>
    <t>ING. ALFONSO  ROMO SANDOVAL</t>
  </si>
  <si>
    <t>LUIS ARMANDO MARTINEZ OCHOA.</t>
  </si>
  <si>
    <t>ARQUIGRAN DE OCCIDENTE, S.A DE C.V.</t>
  </si>
  <si>
    <t xml:space="preserve">CONSTRUCCIONES DARAE, S.A. DE C.V. </t>
  </si>
  <si>
    <t>ING.GERARDO GUADALUPE LOPEZ LOPEZ</t>
  </si>
  <si>
    <t>ADENDUM FINIQUITADO</t>
  </si>
  <si>
    <t xml:space="preserve">MONJUEIR PROYECTOS Y DESAROLLOS, S.A. DE C.V. </t>
  </si>
  <si>
    <t>ESTEFANIA CASTILLO CAMPOS</t>
  </si>
  <si>
    <t>CONSTRUCTORA ORSAN, S.A. DE C.V.</t>
  </si>
  <si>
    <t>ARQ. JAFETH SÁNCHEZ ALVAREZ</t>
  </si>
  <si>
    <t>GRUPO FERINGA, S.A. DE C.V.</t>
  </si>
  <si>
    <t>CONSTRUCTORA ELITE Y MOVIMIENTO DE TIERRAS, S.A.DE C.V.</t>
  </si>
  <si>
    <t>CONSTRUMAQ, S.A. DE C.V.</t>
  </si>
  <si>
    <t>ARQ. RAFAEL RODIRGUEZ LOPEZ.</t>
  </si>
  <si>
    <t>CONSTRUCTORA ELITE Y MOVIMIENTO DE TIERRAS, S.A. DE C.V.</t>
  </si>
  <si>
    <t>POITLA, S.A. DE C.V.</t>
  </si>
  <si>
    <t>ARQ. ANDRES MARTIN RENTERIA MARTINEZ.</t>
  </si>
  <si>
    <t>AL-MANZUR CONSTRUCCIONES, S.A. DE C.V.</t>
  </si>
  <si>
    <t>INGENIERIA TOPOGRAFICA BERSA, S.A. DE. C.V.</t>
  </si>
  <si>
    <t>ING. HÉCTOR  FERNANDO SALDAÑA SANDOVAL</t>
  </si>
  <si>
    <t>OBRAS Y ESPACIOS FLOAR, S.A. DE C.V.</t>
  </si>
  <si>
    <t>CONSTRUCTORA ORSAN, S. DE R.L. DE C.V.</t>
  </si>
  <si>
    <t xml:space="preserve">ING. ALFONSO </t>
  </si>
  <si>
    <t>LATERES CONSTRUCCIONES, S.A. DE C.V</t>
  </si>
  <si>
    <t>SISEGA CONSTRUCTORES, S.A. DE C.V.</t>
  </si>
  <si>
    <t>ING.HÉCTOR FERNÁNDO SALDAÑA SANDOVAL</t>
  </si>
  <si>
    <t>VILLACAR SERVICIOS Y CONSTRUCCIONES DE OCCIDENTE, S.A.DE  C.V.</t>
  </si>
  <si>
    <t>OBRA SUSPENDIDA</t>
  </si>
  <si>
    <t>CONSTRUCTORA IZORCAM S.A. DE C. V.</t>
  </si>
  <si>
    <t>TEGUAC CONSTRUCTORA, S.A. DE C.V.</t>
  </si>
  <si>
    <t>CARULI CONSTRUCCIONES, S.C.</t>
  </si>
  <si>
    <t>CONSTRUCTORA DE INMUEBLES TECNOLÓGICOS, S.A. DE C.V.</t>
  </si>
  <si>
    <t>COSTRUCTORA IZORCAM, S.A. DE C.V.</t>
  </si>
  <si>
    <r>
      <rPr>
        <b/>
        <sz val="10"/>
        <rFont val="Arial"/>
        <family val="2"/>
      </rPr>
      <t>AD-001-CGSAIT-2024:</t>
    </r>
    <r>
      <rPr>
        <sz val="10"/>
        <rFont val="Arial"/>
        <family val="2"/>
      </rPr>
      <t xml:space="preserve"> MANTENIMIENTO DE PUERTAS DE ALUMINIO, CORTINAS, PINTURA Y ADECUACIONES ELECTRICS EN PISO 4 Y PISO 2 DEL EDIFICIO DE LA RECTORIA GENERAL</t>
    </r>
  </si>
  <si>
    <r>
      <rPr>
        <b/>
        <sz val="10"/>
        <rFont val="Arial"/>
        <family val="2"/>
      </rPr>
      <t>AD-002-CGSAIT-2024:</t>
    </r>
    <r>
      <rPr>
        <sz val="10"/>
        <rFont val="Arial"/>
        <family val="2"/>
      </rPr>
      <t xml:space="preserve"> REPARACIÓN DE DUELA, DESAZOLVE DE SOTANOS Y MANTENIMIENTO DE TABLEROS, EN INSTALACIONES DEL MUSEO DE LAS ARTES (MUSA).</t>
    </r>
  </si>
  <si>
    <r>
      <rPr>
        <b/>
        <sz val="10"/>
        <rFont val="Arial"/>
        <family val="2"/>
      </rPr>
      <t xml:space="preserve">AD-003-CGSAIT-2024: </t>
    </r>
    <r>
      <rPr>
        <sz val="10"/>
        <rFont val="Arial"/>
        <family val="2"/>
      </rPr>
      <t xml:space="preserve"> ADECUACION DE ILUMINACION EN EL ESPACIO DE COMEDOR EN PLANTA BAJA EN EL CENCAR, Y ARREGLOS EN SANITARIOS DE FUNCIONARIOS DE PISO 2 Y SALA DE JUNTAS PIO 4.</t>
    </r>
  </si>
  <si>
    <r>
      <rPr>
        <b/>
        <sz val="10"/>
        <rFont val="Arial"/>
        <family val="2"/>
      </rPr>
      <t xml:space="preserve">AD-004-CGSAIT-2024: </t>
    </r>
    <r>
      <rPr>
        <sz val="10"/>
        <rFont val="Arial"/>
        <family val="2"/>
      </rPr>
      <t>SUSTITUCION DE POLICARBONATO EN DOMO CENTRAL DE AZOTEA DE LA BIBLIOTECA PUBLICA DEL ESTADO DE JALISCO "JUAN JOSE ARREOLA" DEL CUENTRO CULTURAL UNIVERSITARIO DE LA UNIVERSIDAD DE GUADALAJARA</t>
    </r>
  </si>
  <si>
    <r>
      <rPr>
        <b/>
        <sz val="10"/>
        <rFont val="Arial"/>
        <family val="2"/>
      </rPr>
      <t xml:space="preserve">AD-005-CGSAIT-2024: </t>
    </r>
    <r>
      <rPr>
        <sz val="10"/>
        <rFont val="Arial"/>
        <family val="2"/>
      </rPr>
      <t>SELLADO DE CRESTAS Y VENTANALES EN ARCHIVO DE CGSAIT, EN EL ALMACEN GENERAL LOS BELENES.</t>
    </r>
  </si>
  <si>
    <r>
      <rPr>
        <b/>
        <sz val="10"/>
        <rFont val="Arial"/>
        <family val="2"/>
      </rPr>
      <t xml:space="preserve">AD-006-CGSAIT-2024: </t>
    </r>
    <r>
      <rPr>
        <sz val="10"/>
        <rFont val="Arial"/>
        <family val="2"/>
      </rPr>
      <t>CONSTRUCCION DE BASAMENTO, PARA ESTATUA EN LOS JARDINES DE LA RECTORIA GENERAL.</t>
    </r>
  </si>
  <si>
    <r>
      <rPr>
        <b/>
        <sz val="10"/>
        <rFont val="Arial"/>
        <family val="2"/>
      </rPr>
      <t xml:space="preserve">AD-007-CGSAIT-2024: </t>
    </r>
    <r>
      <rPr>
        <sz val="10"/>
        <rFont val="Arial"/>
        <family val="2"/>
      </rPr>
      <t>REPARACION DE BASAMIENTO DAÑADOS EN EXPLANADA DE RECTORIA GENERAL.</t>
    </r>
  </si>
  <si>
    <r>
      <rPr>
        <b/>
        <sz val="10"/>
        <rFont val="Arial"/>
        <family val="2"/>
      </rPr>
      <t>AD-008-CGSAIT-2024:</t>
    </r>
    <r>
      <rPr>
        <sz val="10"/>
        <rFont val="Arial"/>
        <family val="2"/>
      </rPr>
      <t xml:space="preserve"> SUMINISTRO Y EJECUCUION DE PLACAS PARA LAS 5 ESTATUAS EN EXPLANADA DE LA RECTORIA GENERAL.</t>
    </r>
  </si>
  <si>
    <r>
      <rPr>
        <b/>
        <sz val="10"/>
        <rFont val="Arial"/>
        <family val="2"/>
      </rPr>
      <t xml:space="preserve">AD-009-CGSAIT-2024: </t>
    </r>
    <r>
      <rPr>
        <sz val="10"/>
        <rFont val="Arial"/>
        <family val="2"/>
      </rPr>
      <t>TRABAJOS DE OBRA CIVIL PARA SUMINISTRO E INSTALACIÓN DE PLATAFORMA DE TIJERA EN PUERTA DE SERVICIO EN EL TEATRO DIANA.</t>
    </r>
  </si>
  <si>
    <r>
      <rPr>
        <b/>
        <sz val="10"/>
        <rFont val="Arial"/>
        <family val="2"/>
      </rPr>
      <t xml:space="preserve">AD-010-CGSAIT-2024: </t>
    </r>
    <r>
      <rPr>
        <sz val="10"/>
        <rFont val="Arial"/>
        <family val="2"/>
      </rPr>
      <t>ADECUACION DE AULA PARA TALLER DE ROBOTICA EN LA PREPARATORIA No.16</t>
    </r>
  </si>
  <si>
    <r>
      <rPr>
        <b/>
        <sz val="10"/>
        <rFont val="Arial"/>
        <family val="2"/>
      </rPr>
      <t xml:space="preserve">AD-011-CGSAIT-2024: </t>
    </r>
    <r>
      <rPr>
        <sz val="10"/>
        <rFont val="Arial"/>
        <family val="2"/>
      </rPr>
      <t>PRIMERA ETAPA DE EUIPO DE BOMBEO Y TREN DE DESCARGA DE POZO PROFUNDO RANCHO EXPERIMENTAL LA COFRADIA DE LA UNIVERSIDAD DE GUADALAJARA.</t>
    </r>
  </si>
  <si>
    <r>
      <rPr>
        <b/>
        <sz val="10"/>
        <rFont val="Arial"/>
        <family val="2"/>
      </rPr>
      <t>AD-012-CGSAIT-2024:</t>
    </r>
    <r>
      <rPr>
        <sz val="10"/>
        <rFont val="Arial"/>
        <family val="2"/>
      </rPr>
      <t xml:space="preserve"> PRUEBAS DE LABORATORIO EN SOLDADURA PARA EL CONTROL DE CALIDAD DURANTE EL MONTAJE DE LA ESTRUCTURA METALICA EN EL PROYECTO "AREA DE DESCANSO RESIDENTES" EN EL HOSPITAL CIVIL "FRAY ANTONIO ALCALDE" EN LA CALLE CORONEL CALDERON o.777 Col. EL RETIRO CP 44200 GUADALAJARA JAL.</t>
    </r>
  </si>
  <si>
    <r>
      <rPr>
        <b/>
        <sz val="10"/>
        <rFont val="Arial"/>
        <family val="2"/>
      </rPr>
      <t xml:space="preserve">AD-013-CGSAIT-2024: </t>
    </r>
    <r>
      <rPr>
        <sz val="10"/>
        <rFont val="Arial"/>
        <family val="2"/>
      </rPr>
      <t>PRUEBAS DE LABORATORIO EN SOLDADURA PARA EL CONTROL DE CALIDAD DURANTE EL MONTAJE DE LA ESTRUCTURA METALICA EN EL PROYECTO "AREA DE DESCANSO RESIDENTES" EN EL HOSPITAL CIVIL "FRAY ANTONIO ALCALDE" EN LA CALLE CORONEL CALDERON o.777 Col. EL RETIRO CP 44200 GUADALAJARA JAL.</t>
    </r>
  </si>
  <si>
    <r>
      <rPr>
        <b/>
        <sz val="10"/>
        <rFont val="Arial"/>
        <family val="2"/>
      </rPr>
      <t>AD-014-CGSAIT-2024:</t>
    </r>
    <r>
      <rPr>
        <sz val="10"/>
        <rFont val="Arial"/>
        <family val="2"/>
      </rPr>
      <t xml:space="preserve"> ELABORACION DE PERITAJE PARA LA ATENCION DE OBSERVACIONES DE LA AUDITORIA SUPERIOR DEL ESTADO DE JALISCO DE LA LICITACION: LI-012-CGSAIT-2022: CONSTRUCION DE MURO PERIMETRAL (PRIMERA ETAPA) Y VIALIDADES EN EL CENTRO UNIVERSITARIO DE TLAJOMULCO DE LA UNIVERSIDAD DE GUADALAJARA.</t>
    </r>
  </si>
  <si>
    <r>
      <rPr>
        <b/>
        <sz val="10"/>
        <rFont val="Arial"/>
        <family val="2"/>
      </rPr>
      <t xml:space="preserve">AD-015-CGSAIT-2024: </t>
    </r>
    <r>
      <rPr>
        <sz val="10"/>
        <rFont val="Arial"/>
        <family val="2"/>
      </rPr>
      <t>ELABORACION DE PERITAJE PARA LA ATENCION DE OBSERVACIONES DE LA AUDITORIA SUPERIOR DEL ESTADO DE JALISCO DEL CONCURSO CONC-001-CGSAIT-2022 TRABAJOS DE REMODELAICON DE BAÑOS Y COMEDOR, PINTURA ADECUACIONES EN CUBICULOS DEL PISO 3 EN LA OFICINA DE LA ABOGACIA GENERAL</t>
    </r>
  </si>
  <si>
    <r>
      <rPr>
        <b/>
        <sz val="10"/>
        <rFont val="Arial"/>
        <family val="2"/>
      </rPr>
      <t>AD-016-CGSAIT-2024:</t>
    </r>
    <r>
      <rPr>
        <sz val="10"/>
        <rFont val="Arial"/>
        <family val="2"/>
      </rPr>
      <t xml:space="preserve"> RESTAURACION DE PINTURA DECORATIVO, AREAL INFANTIL DE LA BIBLIOTECA IBEROAMERICANA.</t>
    </r>
  </si>
  <si>
    <r>
      <rPr>
        <b/>
        <sz val="10"/>
        <rFont val="Arial"/>
        <family val="2"/>
      </rPr>
      <t>AD-017-CGSAIT-2024:</t>
    </r>
    <r>
      <rPr>
        <sz val="10"/>
        <rFont val="Arial"/>
        <family val="2"/>
      </rPr>
      <t xml:space="preserve"> ELABORACIÓN DE PERITAJE.</t>
    </r>
  </si>
  <si>
    <r>
      <rPr>
        <b/>
        <sz val="10"/>
        <rFont val="Arial"/>
        <family val="2"/>
      </rPr>
      <t xml:space="preserve">AD-018-CGSAIT-2024: </t>
    </r>
    <r>
      <rPr>
        <sz val="10"/>
        <rFont val="Arial"/>
        <family val="2"/>
      </rPr>
      <t>ELABORACION DE PERITAJE PARA LA ATENCIONDE OBSERVACIONESVDE LA AUDITORIA SUPERIOR DEL ESTADO DE JALISO DEL CONCURSO CONC-008-CGSAIT-2021 TRABAJOS DE REHABILITACION DE LAS CANCHAS DE USOS MULTIPLES DE LAS ESCUELAS PREPARATORIAS REGIONALES DE LA BARCA, SAN MARTIN HIDLAGO, SAYULA, VILLA CORONA, JAMAY, EL SALTO Y LA ESCUELA POLITECNICA DE GUADALAJARA, DE LA UNIVERSIDAD DE GUADALAJARA.</t>
    </r>
  </si>
  <si>
    <r>
      <rPr>
        <b/>
        <sz val="10"/>
        <rFont val="Arial"/>
        <family val="2"/>
      </rPr>
      <t>AD-021-CGSAIT-2024:</t>
    </r>
    <r>
      <rPr>
        <sz val="10"/>
        <rFont val="Arial"/>
        <family val="2"/>
      </rPr>
      <t xml:space="preserve"> LEVANTAMIENTO FISICO, EVALUACION Y DICTAMEN PARA CORRECCION DEL PISO DE ESCENARO Y SISTEMA ELECTROMECANICO ESCENARIO CIRCULAR MOVIL DEL TEATRO EXPERIMENTAL.</t>
    </r>
  </si>
  <si>
    <r>
      <rPr>
        <b/>
        <sz val="10"/>
        <rFont val="Arial"/>
        <family val="2"/>
      </rPr>
      <t>AD-024-CGSAIT-2024:</t>
    </r>
    <r>
      <rPr>
        <sz val="10"/>
        <rFont val="Arial"/>
        <family val="2"/>
      </rPr>
      <t xml:space="preserve"> SUSTITUCION DE VIDRIO TEMPLADO EN FACHADA DEL TERCEL NIVEL DE LA BIBLIOTECA PUBLICA DEL ESTADO DE JALISCO "JUAN JOSE ARREOLA" DEL CENTRO CULTURAL UNIVERSITARIO DE LA UNIVERSIDAD DE GUADALAJARA.</t>
    </r>
  </si>
  <si>
    <r>
      <rPr>
        <b/>
        <sz val="10"/>
        <rFont val="Arial"/>
        <family val="2"/>
      </rPr>
      <t>AD-025-CGSAIT-2024:</t>
    </r>
    <r>
      <rPr>
        <sz val="10"/>
        <rFont val="Arial"/>
        <family val="2"/>
      </rPr>
      <t xml:space="preserve"> TRABAJOS DE PINTURA EXTERIOR EN CASA SIMON BOLIVAR.</t>
    </r>
  </si>
  <si>
    <r>
      <rPr>
        <b/>
        <sz val="10"/>
        <rFont val="Arial"/>
        <family val="2"/>
      </rPr>
      <t xml:space="preserve">AD-025A-CGSAIT-2024: </t>
    </r>
    <r>
      <rPr>
        <sz val="10"/>
        <rFont val="Arial"/>
        <family val="2"/>
      </rPr>
      <t>ARMADO Y DESARMADO DE ESTRUCTURA DE SOPORTE PARA LA RESTAURACIÓN DE LOS MUEBLES DE LA BOVEDA DEL PARANINFO DE LA UNIVERSIDAD DE GUADALAJARA.</t>
    </r>
  </si>
  <si>
    <r>
      <rPr>
        <b/>
        <sz val="10"/>
        <rFont val="Arial"/>
        <family val="2"/>
      </rPr>
      <t xml:space="preserve">AD-026-CGSAIT-2024: </t>
    </r>
    <r>
      <rPr>
        <sz val="10"/>
        <rFont val="Arial"/>
        <family val="2"/>
      </rPr>
      <t>COMPLEMENTO DE TRABAJOS DE ALBAÑILERIA AREA CARGA  Y DESCARGA EN EL TEATRO DIANA.</t>
    </r>
  </si>
  <si>
    <r>
      <rPr>
        <b/>
        <sz val="10"/>
        <rFont val="Arial"/>
        <family val="2"/>
      </rPr>
      <t>AD-035-CGSAIT-2024:</t>
    </r>
    <r>
      <rPr>
        <sz val="10"/>
        <rFont val="Arial"/>
        <family val="2"/>
      </rPr>
      <t xml:space="preserve"> ADECUACION DE AULA PARA TALLER DE ROBOTICA EN LA PREPARATORIA  REGIONAL DE TEQUILA.</t>
    </r>
  </si>
  <si>
    <r>
      <rPr>
        <b/>
        <sz val="10"/>
        <rFont val="Arial"/>
        <family val="2"/>
      </rPr>
      <t>AD-036-CGSAIT-2024:</t>
    </r>
    <r>
      <rPr>
        <sz val="10"/>
        <rFont val="Arial"/>
        <family val="2"/>
      </rPr>
      <t xml:space="preserve"> BALANCEO DE CARGAS EN LA UNIDAD DE ESPECTROSCOPÍA DEL INSTITUTO TRANSDISCIPLINAR DE INVESTIGACIÓN Y SERVICIOS DE LA UNIVERSIDAD DE GUADALAJARA.</t>
    </r>
  </si>
  <si>
    <r>
      <rPr>
        <b/>
        <sz val="10"/>
        <rFont val="Arial"/>
        <family val="2"/>
      </rPr>
      <t>AD-041-CGSAIT-2024:</t>
    </r>
    <r>
      <rPr>
        <sz val="10"/>
        <rFont val="Arial"/>
        <family val="2"/>
      </rPr>
      <t xml:space="preserve"> SELLADO DE VENTANAS EN LINTERNILLA DE LA BOVEDA DE PARANINFO DE LA UNIVERSIDAD DE GUADALAJARA.</t>
    </r>
  </si>
  <si>
    <r>
      <rPr>
        <b/>
        <sz val="10"/>
        <rFont val="Arial"/>
        <family val="2"/>
      </rPr>
      <t>AD-042-CGSAIT-2024:</t>
    </r>
    <r>
      <rPr>
        <sz val="10"/>
        <rFont val="Arial"/>
        <family val="2"/>
      </rPr>
      <t xml:space="preserve"> REPARACIONES EN PISO 2 Y 4.</t>
    </r>
  </si>
  <si>
    <r>
      <rPr>
        <b/>
        <sz val="10"/>
        <rFont val="Arial"/>
        <family val="2"/>
      </rPr>
      <t>AD-043-CGSAIT-2024:</t>
    </r>
    <r>
      <rPr>
        <sz val="10"/>
        <rFont val="Arial"/>
        <family val="2"/>
      </rPr>
      <t xml:space="preserve"> REHABILITACION DE LETRERO DE LAMINA METALICA "MUSA".</t>
    </r>
  </si>
  <si>
    <r>
      <rPr>
        <b/>
        <sz val="10"/>
        <rFont val="Arial"/>
        <family val="2"/>
      </rPr>
      <t>AD-047-CGSAIT-2024:</t>
    </r>
    <r>
      <rPr>
        <sz val="10"/>
        <rFont val="Arial"/>
        <family val="2"/>
      </rPr>
      <t xml:space="preserve"> COLOCACION DE PUERTAS DE CRISTAL FALTANTES PARA CONTROL DE VESTIBULO DE SALA PLACIDO DOMINGO Y SALA 2 EN EL CONJUNTO SANTANDER DE ARTES ESCENICAS.</t>
    </r>
  </si>
  <si>
    <r>
      <rPr>
        <b/>
        <sz val="10"/>
        <rFont val="Arial"/>
        <family val="2"/>
      </rPr>
      <t>AD-048-CGSAIT-2024:</t>
    </r>
    <r>
      <rPr>
        <sz val="10"/>
        <rFont val="Arial"/>
        <family val="2"/>
      </rPr>
      <t xml:space="preserve"> ARREGLO DE PISO EN AULA 1 DEL CUCHAPALA DE LA UNIVERSIDAD DE GUADALAJARA.</t>
    </r>
  </si>
  <si>
    <r>
      <rPr>
        <b/>
        <sz val="10"/>
        <rFont val="Arial"/>
        <family val="2"/>
      </rPr>
      <t>AD-049-CGSAIT-2024:</t>
    </r>
    <r>
      <rPr>
        <sz val="10"/>
        <rFont val="Arial"/>
        <family val="2"/>
      </rPr>
      <t xml:space="preserve"> TRABAJOS DE REPOSICION D LINEA HIDROSANITARIA PARA MODULO DE BAÑOS EN EL TEATRO VIVIAN BLUMENTHAL.</t>
    </r>
  </si>
  <si>
    <r>
      <rPr>
        <b/>
        <sz val="10"/>
        <rFont val="Arial"/>
        <family val="2"/>
      </rPr>
      <t>AD-054-CGSAIT-2024:</t>
    </r>
    <r>
      <rPr>
        <sz val="10"/>
        <rFont val="Arial"/>
        <family val="2"/>
      </rPr>
      <t xml:space="preserve"> EQUIPO DE BOMBEO EN EL CENTRO UNIVERSITARIO TLAQUEPAQUE.</t>
    </r>
  </si>
  <si>
    <r>
      <rPr>
        <b/>
        <sz val="10"/>
        <rFont val="Arial"/>
        <family val="2"/>
      </rPr>
      <t xml:space="preserve">AD-055-CGSAIT-2024: </t>
    </r>
    <r>
      <rPr>
        <sz val="10"/>
        <rFont val="Arial"/>
        <family val="2"/>
      </rPr>
      <t>ACONDICIONAMIENTO DE ESPACIO PARA GIMNASIO EN LA ESCUELA PREPARATORIA REGIONAL DE MAZAMITLA.</t>
    </r>
  </si>
  <si>
    <r>
      <rPr>
        <b/>
        <sz val="10"/>
        <rFont val="Arial"/>
        <family val="2"/>
      </rPr>
      <t>AD-056-CGSAIT-2024:</t>
    </r>
    <r>
      <rPr>
        <sz val="10"/>
        <rFont val="Arial"/>
        <family val="2"/>
      </rPr>
      <t xml:space="preserve"> ETAPA 2 DE REMODELACION DEL COMEDOR GENERAL EN EL RANCHO LA COFRADIA (CUCBA) DE LA UNIVERSIDAD DE GUADALAJARA.</t>
    </r>
  </si>
  <si>
    <r>
      <rPr>
        <b/>
        <sz val="10"/>
        <rFont val="Arial"/>
        <family val="2"/>
      </rPr>
      <t>AD-057-CGSAIT-2024:</t>
    </r>
    <r>
      <rPr>
        <sz val="10"/>
        <rFont val="Arial"/>
        <family val="2"/>
      </rPr>
      <t xml:space="preserve"> SUMINISTRO E INSTALACION DE MALL CECACEL EN AREA DE CISTERNA, GRADAS EN LAS INSTALACIONES DEPORTIVAS DEL TECNOLOGICO DE LA UNIVERSIDAD DE GUADALAJARA.</t>
    </r>
  </si>
  <si>
    <r>
      <rPr>
        <b/>
        <sz val="10"/>
        <rFont val="Arial"/>
        <family val="2"/>
      </rPr>
      <t>AD-058-CGSAIT-2024:</t>
    </r>
    <r>
      <rPr>
        <sz val="10"/>
        <rFont val="Arial"/>
        <family val="2"/>
      </rPr>
      <t xml:space="preserve"> MANTENIMIENTO  E IMPERMEABILIZACION EN TECHO DE LAMINA ACANALADA EN CASA DE LA DANZA.</t>
    </r>
  </si>
  <si>
    <r>
      <rPr>
        <b/>
        <sz val="10"/>
        <rFont val="Arial"/>
        <family val="2"/>
      </rPr>
      <t xml:space="preserve">AD-059-CGSAIT-2024: </t>
    </r>
    <r>
      <rPr>
        <sz val="10"/>
        <rFont val="Arial"/>
        <family val="2"/>
      </rPr>
      <t>LIMPIEZA Y RETIRO DE MATERIAL PRODUCTO DE DESHIERBE EN LAS INSTALACIONES DEPORTIVAS DELTECNOLÓGICO DE LA UNIVERSIDAD DE GUADALAJARA.</t>
    </r>
  </si>
  <si>
    <r>
      <rPr>
        <b/>
        <sz val="10"/>
        <rFont val="Arial"/>
        <family val="2"/>
      </rPr>
      <t xml:space="preserve">AD-060-CGSAIT-2024: </t>
    </r>
    <r>
      <rPr>
        <sz val="10"/>
        <rFont val="Arial"/>
        <family val="2"/>
      </rPr>
      <t>LIMPIEZA Y RETIRO DE ESCOMBRO PRODUCTO DE DEMOLICIONES EN LAS INSTALACIONES DEPORTIVAS DELTECNOLÓGICO DE LA UNIVERSIDAD DE GUADALAJARA.</t>
    </r>
  </si>
  <si>
    <r>
      <rPr>
        <b/>
        <sz val="10"/>
        <rFont val="Arial"/>
        <family val="2"/>
      </rPr>
      <t xml:space="preserve">AD-062-CGSAIT-2024: </t>
    </r>
    <r>
      <rPr>
        <sz val="10"/>
        <rFont val="Arial"/>
        <family val="2"/>
      </rPr>
      <t>ADECUACION DE ESPACIOS DE LA COORDINACIÓN DE ESTUDIOS INCORPORADOS DE LA UNIVERSIDAD DE GUADALAJARA UBICADO EN PISO -1.</t>
    </r>
  </si>
  <si>
    <r>
      <rPr>
        <b/>
        <sz val="10"/>
        <rFont val="Arial"/>
        <family val="2"/>
      </rPr>
      <t xml:space="preserve">CONC-001-CGSAIT-2024: </t>
    </r>
    <r>
      <rPr>
        <sz val="10"/>
        <rFont val="Arial"/>
        <family val="2"/>
      </rPr>
      <t>REMODELACIÓN DE LA EDIFICACIÓN DE LA SUB-ESTACIÓN ELÉCTRICA Y BOMBEO DE AGUA EN EL RANCHO LA COFRADIA (CUCBA) DE LA UNIVERSIDAD DE GUADALAJARA.</t>
    </r>
  </si>
  <si>
    <r>
      <rPr>
        <b/>
        <sz val="10"/>
        <rFont val="Arial"/>
        <family val="2"/>
      </rPr>
      <t>CON-002-CGSAIT-2024:</t>
    </r>
    <r>
      <rPr>
        <sz val="10"/>
        <rFont val="Arial"/>
        <family val="2"/>
      </rPr>
      <t xml:space="preserve"> RESTITUCION Y RESTAURACION DEL PISO DE DUELA EN LA CASA DE LA DANZA, UBICADA EN LA CALLE LOPEZ COTILLA 972.</t>
    </r>
  </si>
  <si>
    <r>
      <rPr>
        <b/>
        <sz val="10"/>
        <rFont val="Arial"/>
        <family val="2"/>
      </rPr>
      <t>CONC-003-CGSAIT-2024:</t>
    </r>
    <r>
      <rPr>
        <sz val="10"/>
        <rFont val="Arial"/>
        <family val="2"/>
      </rPr>
      <t xml:space="preserve"> REMODELACION DE 3 CABAÑAS TIPO, BAÑOS VESTIDORES DE MUJERES Y HOMBRES Y ADMINISTRACION EN EL RENCHO LA COFRADIA (CUCBA) DE LA UNIVERSIDAD DE GUADALAJARA.</t>
    </r>
  </si>
  <si>
    <r>
      <rPr>
        <b/>
        <sz val="10"/>
        <rFont val="Arial"/>
        <family val="2"/>
      </rPr>
      <t>CON-004-CGSAIT-2024:</t>
    </r>
    <r>
      <rPr>
        <sz val="10"/>
        <rFont val="Arial"/>
        <family val="2"/>
      </rPr>
      <t xml:space="preserve"> COMPLEMENTO DE CUBIERTA DE CRISTAL EN DOMO CENTRAL DE LA BIBLIOTECA PUBLICA DEL ESTADO DE JALISCO "JUAN JOSE ARREOLA" DEL CENTRO CULTURAL UNIVERSITARIO DE LA UNIVERSIDAD DE GUADALAJARA.</t>
    </r>
  </si>
  <si>
    <r>
      <rPr>
        <b/>
        <sz val="10"/>
        <rFont val="Arial"/>
        <family val="2"/>
      </rPr>
      <t>CONC-005-CGSAIT-2024:</t>
    </r>
    <r>
      <rPr>
        <sz val="10"/>
        <rFont val="Arial"/>
        <family val="2"/>
      </rPr>
      <t xml:space="preserve"> SEGUNDA ETAPA DE LA CONSTRUCCION DEL JARDIN EDUCATIVO COMUNITARIO Y TEJABAN DEL CENTRO CULTURAL UNIVERSITARIO DE LA UNIVERSIDAD DE GUADALAJARA.</t>
    </r>
  </si>
  <si>
    <r>
      <rPr>
        <b/>
        <sz val="10"/>
        <rFont val="Arial"/>
        <family val="2"/>
      </rPr>
      <t>CONC-006-CGSAIT-2024:</t>
    </r>
    <r>
      <rPr>
        <sz val="10"/>
        <rFont val="Arial"/>
        <family val="2"/>
      </rPr>
      <t xml:space="preserve"> PRIMERA ETAPA CONSTRUCCION DE BARDA PERIMETRAL, EN LA PREPARATORIA REGIONAL DE AMATITAN.</t>
    </r>
  </si>
  <si>
    <r>
      <rPr>
        <b/>
        <sz val="10"/>
        <rFont val="Arial"/>
        <family val="2"/>
      </rPr>
      <t xml:space="preserve">CONC-008-CGSAIT-2024: </t>
    </r>
    <r>
      <rPr>
        <sz val="10"/>
        <rFont val="Arial"/>
        <family val="2"/>
      </rPr>
      <t>TERMINACIÓN DE LA CUBIERTA DE LA CANCHA DE USOS MÚLTIPLES EN LA ESCUELA PREPARATORIA REGIONAL DE COCULA.</t>
    </r>
  </si>
  <si>
    <r>
      <rPr>
        <b/>
        <sz val="10"/>
        <rFont val="Arial"/>
        <family val="2"/>
      </rPr>
      <t xml:space="preserve">CONC-009-CGSAIT-2024: </t>
    </r>
    <r>
      <rPr>
        <sz val="10"/>
        <rFont val="Arial"/>
        <family val="2"/>
      </rPr>
      <t>CONSTRUCCIÓN DEL MOTIVO DE INGRESO A LA PREPARATORIA #11 DE LA U.DE G.</t>
    </r>
  </si>
  <si>
    <r>
      <rPr>
        <b/>
        <sz val="10"/>
        <rFont val="Arial"/>
        <family val="2"/>
      </rPr>
      <t>CONC-010-CGSAIT-2024:</t>
    </r>
    <r>
      <rPr>
        <sz val="10"/>
        <rFont val="Arial"/>
        <family val="2"/>
      </rPr>
      <t xml:space="preserve"> SEGUNDA ETAPA DE LA AMPLIACIÓN DE OFICINAS EN EL CENTRO DE ANÁLISIS DE DATOS Y SUPERCÓMPUTO.</t>
    </r>
  </si>
  <si>
    <r>
      <rPr>
        <b/>
        <sz val="10"/>
        <rFont val="Arial"/>
        <family val="2"/>
      </rPr>
      <t>CONC-011-CGSAIT-2024:</t>
    </r>
    <r>
      <rPr>
        <sz val="10"/>
        <rFont val="Arial"/>
        <family val="2"/>
      </rPr>
      <t xml:space="preserve"> ADECUACIONES A CASETAS PORCICOLAS EN RANCHO LA COFRADIA DEL CUCBA DE LA UNIVERSIDAD DE GUADALAJARA.</t>
    </r>
  </si>
  <si>
    <r>
      <rPr>
        <b/>
        <sz val="10"/>
        <rFont val="Arial"/>
        <family val="2"/>
      </rPr>
      <t>CONC-012-CGSAIT-2024:</t>
    </r>
    <r>
      <rPr>
        <sz val="10"/>
        <rFont val="Arial"/>
        <family val="2"/>
      </rPr>
      <t xml:space="preserve"> CONTINUIDAD EN LA CONSTRUCCION DE ACABADOS DE SANTARIOS Y ESCALERAS MONUMENTALES DEL MUSEO DE CIENCIAS AMBIENTALES DEL CENTRO CULTURAL UNIVERSITARIO DE LA UNIVERSIDAD DE GUADALAJARA.</t>
    </r>
  </si>
  <si>
    <r>
      <rPr>
        <b/>
        <sz val="10"/>
        <rFont val="Arial"/>
        <family val="2"/>
      </rPr>
      <t>CONC-013-CGSAIT-2024:</t>
    </r>
    <r>
      <rPr>
        <sz val="10"/>
        <rFont val="Arial"/>
        <family val="2"/>
      </rPr>
      <t xml:space="preserve"> CONTINUIDAD OBRA EXTERIOR Y EDIFICIOS CEMSAC (A Y B) DEL CU TLAQUEPAQUE.</t>
    </r>
  </si>
  <si>
    <r>
      <rPr>
        <b/>
        <sz val="10"/>
        <rFont val="Arial"/>
        <family val="2"/>
      </rPr>
      <t xml:space="preserve">CONC-014-CGSAIT-2024: </t>
    </r>
    <r>
      <rPr>
        <sz val="10"/>
        <rFont val="Arial"/>
        <family val="2"/>
      </rPr>
      <t>TERMINACION DE ACOMETIDA ELECTRICA PARA AREAS EXTERIORES Y EDIFICIOS CEMSAC EN EL NUEVO CU TLAQUEPAQUE.</t>
    </r>
  </si>
  <si>
    <r>
      <rPr>
        <b/>
        <sz val="10"/>
        <rFont val="Arial"/>
        <family val="2"/>
      </rPr>
      <t xml:space="preserve">CONC-015-CGSAIT-2024: </t>
    </r>
    <r>
      <rPr>
        <sz val="10"/>
        <rFont val="Arial"/>
        <family val="2"/>
      </rPr>
      <t>REHABILITACION DE LA INFRAESTRUCTUR DE ACABADOS, ILUMINACION, ESTRUCTURA METALICA Y SISTEMA DE IMPERMEABILIZACION DE LA AZOTEA EN LA CINETECA DEL CENTRO CULTURAL UNIVERSITARIO DE LA UNIVERSIDAD DE GUADALAJARA.</t>
    </r>
  </si>
  <si>
    <r>
      <rPr>
        <b/>
        <sz val="10"/>
        <rFont val="Arial"/>
        <family val="2"/>
      </rPr>
      <t xml:space="preserve">CONC-016-CGSAIT-2024: </t>
    </r>
    <r>
      <rPr>
        <sz val="10"/>
        <rFont val="Arial"/>
        <family val="2"/>
      </rPr>
      <t>CONSTRUCCION DE ETAPA 1 DE CUBIERTA ESTRUCTURAL CON MEMBRANA PARA CANCHA DE USOS MULTIPLES Y CUBIERTA PARA EL ESTACIONAMIENTO EXISTENTE EN LA ESC. PREPARATORIA #11 CONSTRUCCION DEL MOTIVO DE INGRESOS A LA PREPARATORIA #11 DE LA U. DE G.</t>
    </r>
  </si>
  <si>
    <r>
      <rPr>
        <b/>
        <sz val="10"/>
        <rFont val="Arial"/>
        <family val="2"/>
      </rPr>
      <t xml:space="preserve">CONC-017-CGSAIT-2024: </t>
    </r>
    <r>
      <rPr>
        <sz val="10"/>
        <rFont val="Arial"/>
        <family val="2"/>
      </rPr>
      <t>RENOVACION DE PISO EN AREAS ADMINISTRATIVAS EN PISO 6 DE LA BIBLIOTECA PUBLICA DEL ESTADO DE JALISCO "JUAN JOSE ARREOLA" DEL CENTRO CULTURAL UNIVERSITARIO DE LA UNIVERSIDAD DE GUADALAJARA.</t>
    </r>
  </si>
  <si>
    <r>
      <rPr>
        <b/>
        <sz val="10"/>
        <rFont val="Arial"/>
        <family val="2"/>
      </rPr>
      <t xml:space="preserve">CONC-018-CGSAIT-2024: </t>
    </r>
    <r>
      <rPr>
        <sz val="10"/>
        <rFont val="Arial"/>
        <family val="2"/>
      </rPr>
      <t>CONSTRUCCION DE AUDITORIO EN INSTALACIONES DE LA FEU.</t>
    </r>
  </si>
  <si>
    <r>
      <rPr>
        <b/>
        <sz val="10"/>
        <rFont val="Arial"/>
        <family val="2"/>
      </rPr>
      <t>CONC-019-CGSAIT-2024:</t>
    </r>
    <r>
      <rPr>
        <sz val="10"/>
        <rFont val="Arial"/>
        <family val="2"/>
      </rPr>
      <t xml:space="preserve"> REMODELACION DE SANITARIOS DEL EDIFICIO "H" DEL CENTRO UNIVERSITARIO DE GUADALAJARA.</t>
    </r>
  </si>
  <si>
    <r>
      <rPr>
        <b/>
        <sz val="10"/>
        <rFont val="Arial"/>
        <family val="2"/>
      </rPr>
      <t>CONC-020-CGSAIT-2024:</t>
    </r>
    <r>
      <rPr>
        <sz val="10"/>
        <rFont val="Arial"/>
        <family val="2"/>
      </rPr>
      <t xml:space="preserve"> REMODELACION DE AULAS DE LOS NEVELES 1 Y 2 DEL EDIFICIO H DEL CENTRO UNIVERSITARIO DE GUADALAJARA.</t>
    </r>
  </si>
  <si>
    <r>
      <rPr>
        <b/>
        <sz val="10"/>
        <rFont val="Arial"/>
        <family val="2"/>
      </rPr>
      <t>CONC-021-CGSAIT-2024:</t>
    </r>
    <r>
      <rPr>
        <sz val="10"/>
        <rFont val="Arial"/>
        <family val="2"/>
      </rPr>
      <t xml:space="preserve"> INSTALACION ELECTRICA DE LOS NEVELES 1 Y 2 DEL EDIFICIO H DEL CENTRO UNIVERSITARIO DE GUADALAJARA.</t>
    </r>
  </si>
  <si>
    <r>
      <rPr>
        <b/>
        <sz val="10"/>
        <rFont val="Arial"/>
        <family val="2"/>
      </rPr>
      <t xml:space="preserve">CONC-022-CGSAIT-2024: </t>
    </r>
    <r>
      <rPr>
        <sz val="10"/>
        <rFont val="Arial"/>
        <family val="2"/>
      </rPr>
      <t>PRIMERA ETAPA DE LA ACECUACION Y MANTENIMIENTO DEL EDIFICIO UD1, DEL CENTRO UNIVERSITARIO DE TLAJOMULCO, DE LA UNIVERSIDAD DE GUADALAJARA.</t>
    </r>
  </si>
  <si>
    <r>
      <rPr>
        <b/>
        <sz val="10"/>
        <rFont val="Arial"/>
        <family val="2"/>
      </rPr>
      <t xml:space="preserve">CONC-023-CGSAIT-2024: </t>
    </r>
    <r>
      <rPr>
        <sz val="10"/>
        <rFont val="Arial"/>
        <family val="2"/>
      </rPr>
      <t>REHABILITACION DE LA PRIMERAETAPA DEL AUDITORIO DE LA ESCUELA PREPARATORIA No 7.</t>
    </r>
  </si>
  <si>
    <r>
      <rPr>
        <b/>
        <sz val="10"/>
        <rFont val="Arial"/>
        <family val="2"/>
      </rPr>
      <t>CONC-025-CGSAIT-2024:</t>
    </r>
    <r>
      <rPr>
        <sz val="10"/>
        <rFont val="Arial"/>
        <family val="2"/>
      </rPr>
      <t xml:space="preserve"> SOBRECUBIERTA METALICA EN LA TECHUMBRE DEL GIMNASIO DE USOS MULTIPLES EN LAS INSTALACIONES DEPORTIVAS DEL TECNOLOGICO DE LA UNIVERSIDAD DE GUADALAJARA</t>
    </r>
  </si>
  <si>
    <r>
      <rPr>
        <b/>
        <sz val="10"/>
        <rFont val="Arial"/>
        <family val="2"/>
      </rPr>
      <t>CONC-026-CGSAIT-2024:</t>
    </r>
    <r>
      <rPr>
        <sz val="10"/>
        <rFont val="Arial"/>
        <family val="2"/>
      </rPr>
      <t xml:space="preserve"> SEGUNDA ETAPA DE LA INTERVENCION DE LAS INSTALACIONES DE LA FEU.</t>
    </r>
  </si>
  <si>
    <r>
      <rPr>
        <b/>
        <sz val="10"/>
        <rFont val="Arial"/>
        <family val="2"/>
      </rPr>
      <t xml:space="preserve">CONC-028-CGSAIT-2024: </t>
    </r>
    <r>
      <rPr>
        <sz val="10"/>
        <rFont val="Arial"/>
        <family val="2"/>
      </rPr>
      <t>ACOMETIDA Y DISTRIBUCION EN MEDIA TENSION SUBTERRANEA EN EL CENTRO UNIVERSITARIO DE TLAJOMULCO DE LA UNIVERSIDAD DE GUADALAJARA</t>
    </r>
  </si>
  <si>
    <r>
      <rPr>
        <b/>
        <sz val="10"/>
        <rFont val="Arial"/>
        <family val="2"/>
      </rPr>
      <t>CONC-029-CGSAIT-2024:</t>
    </r>
    <r>
      <rPr>
        <sz val="10"/>
        <rFont val="Arial"/>
        <family val="2"/>
      </rPr>
      <t xml:space="preserve"> CONTINUIDAD DE OBRA EXTERIOR Y EDIFICIOS CEMSAC (A Y B) DEL CU TLAQUEPAQUE (SEGUNDA ETAPA).</t>
    </r>
  </si>
  <si>
    <r>
      <rPr>
        <b/>
        <sz val="10"/>
        <rFont val="Arial"/>
        <family val="2"/>
      </rPr>
      <t xml:space="preserve">CONC-030-CGSAIT-2024: </t>
    </r>
    <r>
      <rPr>
        <sz val="10"/>
        <rFont val="Arial"/>
        <family val="2"/>
      </rPr>
      <t>CAMBIO DE CUBIERTA METALICA EN LA TECHUMBRE DE LA ALBERCA OLIMPICA EN LAS INSTALACIONES DEPORTIVAS DEL TECNOLOGICO DE LA UNIVERSIDAD DE GUADALAJARA.</t>
    </r>
  </si>
  <si>
    <r>
      <rPr>
        <b/>
        <sz val="10"/>
        <rFont val="Arial"/>
        <family val="2"/>
      </rPr>
      <t xml:space="preserve">CONC-032-CGSAIT-2024: </t>
    </r>
    <r>
      <rPr>
        <sz val="10"/>
        <rFont val="Arial"/>
        <family val="2"/>
      </rPr>
      <t>ADECUACION DE ESPACIO PARA GIMNASIO EN LA ESCUELA PREPARATORIA REGIONAL DE ATOTONILCO.</t>
    </r>
  </si>
  <si>
    <r>
      <rPr>
        <b/>
        <sz val="10"/>
        <rFont val="Arial"/>
        <family val="2"/>
      </rPr>
      <t>CONC-033-CGSAIT-2024:</t>
    </r>
    <r>
      <rPr>
        <sz val="10"/>
        <rFont val="Arial"/>
        <family val="2"/>
      </rPr>
      <t xml:space="preserve"> ADECUACION DE ESPACIO PARA GIMNASIO EN LA ESCUELA PREPARATORIA REGIONAL DE ARENAL.</t>
    </r>
  </si>
  <si>
    <r>
      <rPr>
        <b/>
        <sz val="10"/>
        <rFont val="Arial"/>
        <family val="2"/>
      </rPr>
      <t>CONC-034-CGSAIT-2024:</t>
    </r>
    <r>
      <rPr>
        <sz val="10"/>
        <rFont val="Arial"/>
        <family val="2"/>
      </rPr>
      <t xml:space="preserve"> APLICACIÓN DE PINTURA EN LA ESTRUCTURA DE LA CUBIERTA DEL GIMNASIO DE USOS MUTIPLES EN LAS INSTALACIONES DEPORTIVAS DEL TECNOLOGICO DE LA UNIVERSIDAD DE GUADALAJARA.</t>
    </r>
  </si>
  <si>
    <r>
      <rPr>
        <b/>
        <sz val="10"/>
        <rFont val="Arial"/>
        <family val="2"/>
      </rPr>
      <t>CONC-035-CGSAIT-2024:</t>
    </r>
    <r>
      <rPr>
        <sz val="10"/>
        <rFont val="Arial"/>
        <family val="2"/>
      </rPr>
      <t xml:space="preserve"> MANTENIMIENTO DE LA CUBIERTA DEL COLISO OLIMPICO EN LAS INSTALACIONES DEPORTIVAS DEL TECNOLOGICO DE LA UNIVERSIDAD DE GUADALAJARA.</t>
    </r>
  </si>
  <si>
    <r>
      <rPr>
        <b/>
        <sz val="10"/>
        <rFont val="Arial"/>
        <family val="2"/>
      </rPr>
      <t xml:space="preserve">CONC-036-CGSAIT-2024: </t>
    </r>
    <r>
      <rPr>
        <sz val="10"/>
        <rFont val="Arial"/>
        <family val="2"/>
      </rPr>
      <t>CONSTRUCCIÓN DE CANCHAS DE PADEL EN LAS INSTALACIONES DEPORTIVAS DEL TECNOLÓGICO DE LA UNIVERSIDAD DE GUADALAJARA.</t>
    </r>
  </si>
  <si>
    <r>
      <rPr>
        <b/>
        <sz val="10"/>
        <rFont val="Arial"/>
        <family val="2"/>
      </rPr>
      <t>CONC-037-CGSAIT-2024:</t>
    </r>
    <r>
      <rPr>
        <sz val="10"/>
        <rFont val="Arial"/>
        <family val="2"/>
      </rPr>
      <t xml:space="preserve"> REPARACIÓN DE MOCHETAS EN FACHADA DEL EDIFICIO DE LA RECTORÍA GENERAL.</t>
    </r>
  </si>
  <si>
    <r>
      <rPr>
        <b/>
        <sz val="10"/>
        <rFont val="Arial"/>
        <family val="2"/>
      </rPr>
      <t>CONC-039-CGSAIT-2024:</t>
    </r>
    <r>
      <rPr>
        <sz val="10"/>
        <rFont val="Arial"/>
        <family val="2"/>
      </rPr>
      <t xml:space="preserve"> ADECUACION DE ESPACIO PARA AGIMNASIO DE ESCUELA PREPARATORIA # 18 EN TERRAZA DE EDIFICIO "D".</t>
    </r>
  </si>
  <si>
    <r>
      <rPr>
        <b/>
        <sz val="10"/>
        <rFont val="Arial"/>
        <family val="2"/>
      </rPr>
      <t xml:space="preserve">CONC-040-CGSAIT-2024: </t>
    </r>
    <r>
      <rPr>
        <sz val="10"/>
        <rFont val="Arial"/>
        <family val="2"/>
      </rPr>
      <t>ADECUACION PARA GIMNASIO EN AULA DE PLANTA ALTA, EN LA PEPARATORIA REGIONAL DE VILLA CORONA.</t>
    </r>
  </si>
  <si>
    <r>
      <rPr>
        <b/>
        <sz val="10"/>
        <rFont val="Arial"/>
        <family val="2"/>
      </rPr>
      <t>CONC-041-CGSAIT-2024:</t>
    </r>
    <r>
      <rPr>
        <sz val="10"/>
        <rFont val="Arial"/>
        <family val="2"/>
      </rPr>
      <t xml:space="preserve"> REMODELACION DE BAÑOS-VESTIDORES DE LA LABERCA OLIMPICA EN LAS INSTALACIONES DEPORTIVAS DEL TECNOLOGICO DE LA UNIVERSIDAD DE GUADALAJARA.</t>
    </r>
  </si>
  <si>
    <r>
      <rPr>
        <b/>
        <sz val="10"/>
        <rFont val="Arial"/>
        <family val="2"/>
      </rPr>
      <t>CONC-043-CGSAIT-2024:</t>
    </r>
    <r>
      <rPr>
        <sz val="10"/>
        <rFont val="Arial"/>
        <family val="2"/>
      </rPr>
      <t xml:space="preserve"> REMODELACION DE LAS AREAS ADMINISTRATIVAS DEL CENTRO CULTURAL UNIVERSITARIO DE LA UNIVERSIDAD DE GUADALAJARA.</t>
    </r>
  </si>
  <si>
    <r>
      <rPr>
        <b/>
        <sz val="10"/>
        <rFont val="Arial"/>
        <family val="2"/>
      </rPr>
      <t>CONC-044-CGSAIT-2024:</t>
    </r>
    <r>
      <rPr>
        <sz val="10"/>
        <rFont val="Arial"/>
        <family val="2"/>
      </rPr>
      <t xml:space="preserve"> TRABAJOS COMPLEMENTARIOS, INSTALACION ELECTRICA, VOZ Y DATOS EN EL EDIFICIO H DEL CENTRO UNIVERSITARIO DE GUADALAJARA.</t>
    </r>
  </si>
  <si>
    <r>
      <rPr>
        <b/>
        <sz val="10"/>
        <rFont val="Arial"/>
        <family val="2"/>
      </rPr>
      <t>CONC-045-CGSAIT-2024:</t>
    </r>
    <r>
      <rPr>
        <sz val="10"/>
        <rFont val="Arial"/>
        <family val="2"/>
      </rPr>
      <t xml:space="preserve"> REMODELACIÓN DE 2 CANCHAS DE USOS MULTIPLES EN EL CENTRO UNIVERSITARIO DE TLAJOMULCO DE LA UNIVERSIDAD DE GUADALAJARA.</t>
    </r>
  </si>
  <si>
    <r>
      <rPr>
        <b/>
        <sz val="10"/>
        <rFont val="Arial"/>
        <family val="2"/>
      </rPr>
      <t xml:space="preserve">CONC-046-CGSAIT-2025: </t>
    </r>
    <r>
      <rPr>
        <sz val="10"/>
        <rFont val="Arial"/>
        <family val="2"/>
      </rPr>
      <t>CONSTRUCCIÓN DE LA PRIMERA ETAPA DEL PAISAJISMO DEL JARDÍN EDUCATIVO COMUNITARIO DEL CENTRO CULTURAL UNIVERSITARIO DE LA UNIVERSIDAD DE GUADALAJARA.</t>
    </r>
  </si>
  <si>
    <r>
      <rPr>
        <b/>
        <sz val="10"/>
        <rFont val="Arial"/>
        <family val="2"/>
      </rPr>
      <t>CONC-048-CGSAIT-2024:</t>
    </r>
    <r>
      <rPr>
        <sz val="10"/>
        <rFont val="Arial"/>
        <family val="2"/>
      </rPr>
      <t xml:space="preserve"> REMODELACION Y ADECUACION DEL AREA DE CALDERA Y ESPACIOS ADJUNTOS PARA UN GIMNASIO EN EL POLITECNICO DE GUADALAJARA.</t>
    </r>
  </si>
  <si>
    <r>
      <rPr>
        <b/>
        <sz val="10"/>
        <rFont val="Arial"/>
        <family val="2"/>
      </rPr>
      <t>CONC-050-CGSAIT-2025:</t>
    </r>
    <r>
      <rPr>
        <sz val="10"/>
        <rFont val="Arial"/>
        <family val="2"/>
      </rPr>
      <t xml:space="preserve"> CONSTRUCCIÓN DE LA 3RA. ETAPA DEL SISTEMA PLUVIAL, HIDRÁULICO Y SANITARIO DEL CENTRO CULTUTRAL UNIVERSITARIO DE LA UNIVERSIDAD DE GUADALAJARA.</t>
    </r>
  </si>
  <si>
    <r>
      <rPr>
        <b/>
        <sz val="10"/>
        <rFont val="Arial"/>
        <family val="2"/>
      </rPr>
      <t xml:space="preserve">CONC-051-CGSAIT-2024: </t>
    </r>
    <r>
      <rPr>
        <sz val="10"/>
        <rFont val="Arial"/>
        <family val="2"/>
      </rPr>
      <t>ADECUACION DE REJILLAS Y ELEVADORES DE LA PLAZA DEL BICENTENARIO DEL CENTRO CULTURAL UNIVRSITARIO DE LA UNIVERSIDAD DE GUADALAJARA.</t>
    </r>
  </si>
  <si>
    <r>
      <rPr>
        <b/>
        <sz val="10"/>
        <rFont val="Arial"/>
        <family val="2"/>
      </rPr>
      <t>CONC-052-CGSAIT-2024:</t>
    </r>
    <r>
      <rPr>
        <sz val="10"/>
        <rFont val="Arial"/>
        <family val="2"/>
      </rPr>
      <t xml:space="preserve"> REHABILITACION DE LA PLAZA VIADUCTO DEL CENTRO CULTURAL UNIVERSITARIO DE LA UNIVERSIDAD DE GUADALAJARA.</t>
    </r>
  </si>
  <si>
    <r>
      <rPr>
        <b/>
        <sz val="10"/>
        <rFont val="Arial"/>
        <family val="2"/>
      </rPr>
      <t>CONC-053-CGSAIT-2024:</t>
    </r>
    <r>
      <rPr>
        <sz val="10"/>
        <rFont val="Arial"/>
        <family val="2"/>
      </rPr>
      <t xml:space="preserve"> CONTINUIDAD DEN LA CONSTRUCCION DE LOSAS Y LAMBRINES EN NIVEL GALERIAS DEL MUSEO DE CIENCIAS AMBIENTALES DEL CENTRO UNIVERSITARIO DE LA UNIVERSIDAD DE GUADALAJARA.</t>
    </r>
  </si>
  <si>
    <r>
      <rPr>
        <b/>
        <sz val="10"/>
        <rFont val="Arial"/>
        <family val="2"/>
      </rPr>
      <t>CONC-054-CGSAIT-2024:</t>
    </r>
    <r>
      <rPr>
        <sz val="10"/>
        <rFont val="Arial"/>
        <family val="2"/>
      </rPr>
      <t xml:space="preserve"> CONSTRUCCON DE LA PRIMERA ETAPA DE PAISAJISMO EN ARES EXTERIORE DEL MUSEO DE CIENCIAS AMBIENTALE DEL CENTRO CULTURAL UNIVERSITARIO DE LA UNIVERSIDAD DE GUADALAJARA.</t>
    </r>
  </si>
  <si>
    <r>
      <rPr>
        <b/>
        <sz val="10"/>
        <rFont val="Arial"/>
        <family val="2"/>
      </rPr>
      <t xml:space="preserve">CONC-055-CGSAIT-2024: </t>
    </r>
    <r>
      <rPr>
        <sz val="10"/>
        <rFont val="Arial"/>
        <family val="2"/>
      </rPr>
      <t>CONSTRUCCION DE LA TERCERA ETAPA DEL JARDIN EDUCATIVO COMUNITARIO DEL CENTRO CULTURAL UNIVERSITARIO DE LA UNIVERSIDAD DE GUADALAJARA.</t>
    </r>
  </si>
  <si>
    <r>
      <rPr>
        <b/>
        <sz val="10"/>
        <rFont val="Arial"/>
        <family val="2"/>
      </rPr>
      <t>CONC-056-CGSAIT-2024:</t>
    </r>
    <r>
      <rPr>
        <sz val="10"/>
        <rFont val="Arial"/>
        <family val="2"/>
      </rPr>
      <t xml:space="preserve"> RENOVACION DE SANITARIOS DEL EDIFICIO "M" EN PLANTA BAJA DEL CENTRO UNIVERSITARIO DE GUADALAJARA.</t>
    </r>
  </si>
  <si>
    <r>
      <rPr>
        <b/>
        <sz val="10"/>
        <rFont val="Arial"/>
        <family val="2"/>
      </rPr>
      <t xml:space="preserve">CONC-057-CGSAIT-2024: </t>
    </r>
    <r>
      <rPr>
        <sz val="10"/>
        <rFont val="Arial"/>
        <family val="2"/>
      </rPr>
      <t>REHABILITACIÓN DE FACHADA DE ALBERCA Y PINTADO DE SU CUBIERTA EN LAS INSTALACIONES DEPORTIVAS DEL TECNOLOGICO DE LA UNIVERSIDAD DE GUADALAJARA.</t>
    </r>
  </si>
  <si>
    <r>
      <rPr>
        <b/>
        <sz val="10"/>
        <rFont val="Arial"/>
        <family val="2"/>
      </rPr>
      <t xml:space="preserve">INV-001-CGSAIT-2024: </t>
    </r>
    <r>
      <rPr>
        <sz val="10"/>
        <rFont val="Arial"/>
        <family val="2"/>
      </rPr>
      <t>TRABAJOS DE REHABILITACION DE PISOS Y RECUBRIMIENTOS EN MUROS EN EL INSTITUTO TRASDICIPLINAR DE INVESTIGACION Y SERVICIOS DE LA UNIVERSIDAD DE GUADALAJARA.</t>
    </r>
  </si>
  <si>
    <r>
      <rPr>
        <b/>
        <sz val="10"/>
        <rFont val="Arial"/>
        <family val="2"/>
      </rPr>
      <t xml:space="preserve">INV-002-CGSAIT-2024: </t>
    </r>
    <r>
      <rPr>
        <sz val="10"/>
        <rFont val="Arial"/>
        <family val="2"/>
      </rPr>
      <t>REMODELACION DEL COMEDOR GENERAL EN EL RANCHO LA COFRADIA (CUCBA) DE LA UNIVERSIDAD DE GUADALAJARA.</t>
    </r>
  </si>
  <si>
    <r>
      <rPr>
        <b/>
        <sz val="10"/>
        <rFont val="Arial"/>
        <family val="2"/>
      </rPr>
      <t>INV-003-CGSAIT-2024:</t>
    </r>
    <r>
      <rPr>
        <sz val="10"/>
        <rFont val="Arial"/>
        <family val="2"/>
      </rPr>
      <t xml:space="preserve"> ACONDICIONAMIENTO DE BAÑOS EN LOS DIFERENTES NIVELES DEL EDIFICIO Y REPARACIÓN DE DRENAJE GENERAL EN SÓTANO, EN EL EDIFICIO DE INNOVACIÓN ACADÉMICA: CALLE ESCUELA MILITAR DE AVIACIÓN NO 16 COL. LADRÓN DE GUEVARA, GUADALAJARA, JAL.</t>
    </r>
  </si>
  <si>
    <r>
      <rPr>
        <b/>
        <sz val="10"/>
        <rFont val="Arial"/>
        <family val="2"/>
      </rPr>
      <t>INV-004-CGSAIT-2024:</t>
    </r>
    <r>
      <rPr>
        <sz val="10"/>
        <rFont val="Arial"/>
        <family val="2"/>
      </rPr>
      <t xml:space="preserve"> COLOCACION DE PUERTAS DE CRISTAL FALTANTES PARA CONTROL DE VESTIBULO DE SALA PLACIDO DOMINGO Y SALA 2 EN EL CONJUNTO SANTANDER DE ARTES ESCENICAS.</t>
    </r>
  </si>
  <si>
    <r>
      <rPr>
        <b/>
        <sz val="10"/>
        <rFont val="Arial"/>
        <family val="2"/>
      </rPr>
      <t xml:space="preserve">INV-005-CGSAIT-2024: </t>
    </r>
    <r>
      <rPr>
        <sz val="10"/>
        <rFont val="Arial"/>
        <family val="2"/>
      </rPr>
      <t>REMODELACION DE LA LIBRERÍA CARLOS FUENTES DE LA UNIVERSIDAD DE GUADALAJARA.</t>
    </r>
  </si>
  <si>
    <r>
      <rPr>
        <b/>
        <sz val="10"/>
        <rFont val="Arial"/>
        <family val="2"/>
      </rPr>
      <t>INV-006-CGSAIT-2024:</t>
    </r>
    <r>
      <rPr>
        <sz val="10"/>
        <rFont val="Arial"/>
        <family val="2"/>
      </rPr>
      <t xml:space="preserve"> TRABAJOS DE ACONDICIONAMIENTO DEL CENTRO UNIVERSITARIO DE CHAPALA MEDIA PARK DE LA UNIVERSIDAD DE GUADALAJARA.</t>
    </r>
  </si>
  <si>
    <r>
      <rPr>
        <b/>
        <sz val="10"/>
        <rFont val="Arial"/>
        <family val="2"/>
      </rPr>
      <t>INV-008-CGSAIT-2024:</t>
    </r>
    <r>
      <rPr>
        <sz val="10"/>
        <rFont val="Arial"/>
        <family val="2"/>
      </rPr>
      <t xml:space="preserve"> ADECUACIÓN DEL LOBBY RECEPCIÓN EN EL EDIFICIO DEL INSTITUTO TRANSDISCIPLINAR DE INVESTIGACIÓN Y SERVICIOS DE LA UNIVERSIDAD DE GUADALAJARA.</t>
    </r>
  </si>
  <si>
    <r>
      <rPr>
        <b/>
        <sz val="10"/>
        <rFont val="Arial"/>
        <family val="2"/>
      </rPr>
      <t>INV-010-CGSAIT-2024:</t>
    </r>
    <r>
      <rPr>
        <sz val="10"/>
        <rFont val="Arial"/>
        <family val="2"/>
      </rPr>
      <t xml:space="preserve"> ADECUACIÓN DE ESPCIO PARA GIMNASIO EN LA ESCUELA PREPARATORIA REGIONAL DE CASIMIRO CASTILLO.</t>
    </r>
  </si>
  <si>
    <r>
      <rPr>
        <b/>
        <sz val="10"/>
        <rFont val="Arial"/>
        <family val="2"/>
      </rPr>
      <t>INV-011-CGSAIT-2024:</t>
    </r>
    <r>
      <rPr>
        <sz val="10"/>
        <rFont val="Arial"/>
        <family val="2"/>
      </rPr>
      <t xml:space="preserve"> ADECUACIÓN DE ESPACIO PARA GIMNASIO EN LA ESCUELA PREPARATORIA REGIONAL DE CIUDAD GUZMAN.</t>
    </r>
  </si>
  <si>
    <r>
      <rPr>
        <b/>
        <sz val="10"/>
        <rFont val="Arial"/>
        <family val="2"/>
      </rPr>
      <t>INV-012-CGSAIT-2024:</t>
    </r>
    <r>
      <rPr>
        <sz val="10"/>
        <rFont val="Arial"/>
        <family val="2"/>
      </rPr>
      <t xml:space="preserve"> ADECUACION EN GIMNASIO EN PLANTA BAJA EN LA PREPARATORIA REGIONAL DE TLAJOMULCO.</t>
    </r>
  </si>
  <si>
    <r>
      <rPr>
        <b/>
        <sz val="10"/>
        <rFont val="Arial"/>
        <family val="2"/>
      </rPr>
      <t>INV-013-CGSAIT-2024:</t>
    </r>
    <r>
      <rPr>
        <sz val="10"/>
        <rFont val="Arial"/>
        <family val="2"/>
      </rPr>
      <t xml:space="preserve"> REPARACIÓN DE SUBESTACIÓN ELÉCTRICA EN EL TEATRO EXPERIMENTAL DE JALISCO.</t>
    </r>
  </si>
  <si>
    <r>
      <rPr>
        <b/>
        <sz val="10"/>
        <rFont val="Arial"/>
        <family val="2"/>
      </rPr>
      <t>INV-014-CGSAIT-2024:</t>
    </r>
    <r>
      <rPr>
        <sz val="10"/>
        <rFont val="Arial"/>
        <family val="2"/>
      </rPr>
      <t xml:space="preserve"> BASAMENTO PARA ESCULTURA EN LA PLAZA DEL BICENTENARIO DEL CENTRO CULTURAL UNIVERSITARIO DE LA UNIVERSIDAD DE GUADALAJARA.</t>
    </r>
  </si>
  <si>
    <r>
      <rPr>
        <b/>
        <sz val="10"/>
        <rFont val="Arial"/>
        <family val="2"/>
      </rPr>
      <t xml:space="preserve">INV-015-CGSAIT-2024: </t>
    </r>
    <r>
      <rPr>
        <sz val="10"/>
        <rFont val="Arial"/>
        <family val="2"/>
      </rPr>
      <t>TRABAJOS DE MANTENIMIENTO EN LAS OFICINAS DEL ARCHIVO GENERAL BELENES.</t>
    </r>
  </si>
  <si>
    <r>
      <rPr>
        <b/>
        <sz val="10"/>
        <rFont val="Arial"/>
        <family val="2"/>
      </rPr>
      <t>INV-018-CGSAIT-2024:</t>
    </r>
    <r>
      <rPr>
        <sz val="10"/>
        <rFont val="Arial"/>
        <family val="2"/>
      </rPr>
      <t xml:space="preserve"> GIMNASIO DE ESCUELA PREPARATORIA # 20.</t>
    </r>
  </si>
  <si>
    <r>
      <rPr>
        <b/>
        <sz val="10"/>
        <rFont val="Arial"/>
        <family val="2"/>
      </rPr>
      <t>LI-001-CGSAIT-2024:</t>
    </r>
    <r>
      <rPr>
        <sz val="10"/>
        <rFont val="Arial"/>
        <family val="2"/>
      </rPr>
      <t xml:space="preserve"> CIMENTACIÓN Y ESTRUCTURA DEL EDIFICIO DE ENSEÑANZA (RESIDENTES) EN EL HOSPITAL CIVIL DE GUADALAJARA FRAY ANTONIO ALCALDE”.</t>
    </r>
  </si>
  <si>
    <r>
      <rPr>
        <b/>
        <sz val="10"/>
        <rFont val="Arial"/>
        <family val="2"/>
      </rPr>
      <t>LI-005-CGSAIT-2024:</t>
    </r>
    <r>
      <rPr>
        <sz val="10"/>
        <rFont val="Arial"/>
        <family val="2"/>
      </rPr>
      <t xml:space="preserve"> PRIMERA ETAPA DE LA REMODELACION DEL EDIFICIO  "G" DEL CAMPUS UNIVERSITARIO LA NORMAL</t>
    </r>
  </si>
  <si>
    <r>
      <rPr>
        <b/>
        <sz val="10"/>
        <rFont val="Arial"/>
        <family val="2"/>
      </rPr>
      <t xml:space="preserve">LI-012-CGSAIT-2024: </t>
    </r>
    <r>
      <rPr>
        <sz val="10"/>
        <rFont val="Arial"/>
        <family val="2"/>
      </rPr>
      <t>CONSTRUCCION DEL MUSEO DE CIENCIAS AMBIENTALES DEL CENTRO CULTURAL UNIVERSITARIO (QUINTA ETAPA DE INSTALACIONES ELECTRICAS, ILUMINACION, VOZ Y DATOS.</t>
    </r>
  </si>
  <si>
    <r>
      <rPr>
        <b/>
        <sz val="10"/>
        <rFont val="Arial"/>
        <family val="2"/>
      </rPr>
      <t xml:space="preserve">LI-015-CGSAIT-2024: </t>
    </r>
    <r>
      <rPr>
        <sz val="10"/>
        <rFont val="Arial"/>
        <family val="2"/>
      </rPr>
      <t>REFORZAMIENTO DEL EDIFICIO "A" EN EL CENTRO UNIVERSITARIO DE CHAPALA.</t>
    </r>
  </si>
  <si>
    <r>
      <rPr>
        <b/>
        <sz val="10"/>
        <rFont val="Arial"/>
        <family val="2"/>
      </rPr>
      <t>LI-017-CGSAIT-2024:</t>
    </r>
    <r>
      <rPr>
        <sz val="10"/>
        <rFont val="Arial"/>
        <family val="2"/>
      </rPr>
      <t xml:space="preserve"> CONSTRUCCION DEL EDIFICIO DE AULAS MODULO "A" DEL CENTRO UNIVERSITARIO TLAQUEPAQUE.</t>
    </r>
  </si>
  <si>
    <r>
      <rPr>
        <b/>
        <sz val="10"/>
        <rFont val="Arial"/>
        <family val="2"/>
      </rPr>
      <t>LI-018-CGSAIT-2024:</t>
    </r>
    <r>
      <rPr>
        <sz val="10"/>
        <rFont val="Arial"/>
        <family val="2"/>
      </rPr>
      <t xml:space="preserve"> CONSTRUCCION DE LA PRIMERA ETAPA DEL EDIFICIO DE AULAS MODULO "B" DEL CENTRO UNIVERSITARIO DE TLAQUEPAQUE.</t>
    </r>
  </si>
  <si>
    <r>
      <rPr>
        <b/>
        <sz val="10"/>
        <rFont val="Arial"/>
        <family val="2"/>
      </rPr>
      <t xml:space="preserve">LI-022-CGSAIT-2024: </t>
    </r>
    <r>
      <rPr>
        <sz val="10"/>
        <rFont val="Arial"/>
        <family val="2"/>
      </rPr>
      <t>CONSTRUCCION DE LA PRIMERA ETAPA DE CISTERNAS, INSTALACIONES HIDROSANITARIAS, PLUVIAL Y RIEGO DEL MUSEO DE CIENCIAS AMBIENTALES DEL CENTRO CULTURAL UNIVERSITARIO DE LA UNIVERSIDAD DE GUADALAJARA.</t>
    </r>
  </si>
  <si>
    <r>
      <rPr>
        <b/>
        <sz val="10"/>
        <rFont val="Arial"/>
        <family val="2"/>
      </rPr>
      <t>LI-023-CGSAIT-2024:</t>
    </r>
    <r>
      <rPr>
        <sz val="10"/>
        <rFont val="Arial"/>
        <family val="2"/>
      </rPr>
      <t xml:space="preserve"> REHABILITACION DE LA ALBERCA OLIMPICA Y FOS DE CLAVADOS EN LAS INSTALACIONES DEPORTIVAS DEL TECNOLOGICO DE LA UNIVERSIDAD DE GUADALAJARA.</t>
    </r>
  </si>
  <si>
    <r>
      <rPr>
        <b/>
        <sz val="10"/>
        <rFont val="Arial"/>
        <family val="2"/>
      </rPr>
      <t>LI-024-CGSAIT-2024:</t>
    </r>
    <r>
      <rPr>
        <sz val="10"/>
        <rFont val="Arial"/>
        <family val="2"/>
      </rPr>
      <t xml:space="preserve"> CONSTRUCCION DE SEXTA ETAPA DE ALBAÑILERIA, ACABADOS  Y PAISAJISMO EN LA AZOTEA DEL MUSEO DE CIENCIAS AMBIENTALES DEL CENTRO CULTURAL UNIVERSITARIO DE LA UNIVERSIDAD DE GUADALAJARA.</t>
    </r>
  </si>
  <si>
    <r>
      <rPr>
        <b/>
        <sz val="10"/>
        <rFont val="Arial"/>
        <family val="2"/>
      </rPr>
      <t>LI-025-CGSAIT-2024:</t>
    </r>
    <r>
      <rPr>
        <sz val="10"/>
        <rFont val="Arial"/>
        <family val="2"/>
      </rPr>
      <t xml:space="preserve"> CONSTRUCCIÓN DE LA PRIMERA ETAPA DE FACHADA FLOTADA DEL MUSEO DE CIENCIAS AMBIENTALES DEL CENTRO CULTURAR UNIVERSITARIO DE LA UNIVERSIDAD DE GUADALAJARA.</t>
    </r>
  </si>
  <si>
    <r>
      <rPr>
        <b/>
        <sz val="10"/>
        <rFont val="Arial"/>
        <family val="2"/>
      </rPr>
      <t xml:space="preserve">LI-031-CGSAIT-2024: </t>
    </r>
    <r>
      <rPr>
        <sz val="10"/>
        <rFont val="Arial"/>
        <family val="2"/>
      </rPr>
      <t>CONSTRUCCION DE SEGUNDA ETAPA DE ACABADOS E INSTALACIONES DEL AUDITORIO DEL MUSEO DE CIENCIAS AMBIENTALES DEL CENTRO CULTURAL UNIVERSITARIO DE LA UNIVERSIDAD DE GUADALAJARA.</t>
    </r>
  </si>
  <si>
    <r>
      <rPr>
        <b/>
        <sz val="10"/>
        <rFont val="Arial"/>
        <family val="2"/>
      </rPr>
      <t>LI-032-CGSAIT-2024:</t>
    </r>
    <r>
      <rPr>
        <sz val="10"/>
        <rFont val="Arial"/>
        <family val="2"/>
      </rPr>
      <t xml:space="preserve"> CONSTRUCCIÓN DE LA PRIMERA ETAPA DE ESTACIONAMIENTO Y EXPLANADA ORIENTE DEL CENTRO CULTURAL UNIVERSITARIO DE LA UNIVERSIDAD DE GUADALAJARA.</t>
    </r>
  </si>
  <si>
    <r>
      <rPr>
        <b/>
        <sz val="10"/>
        <rFont val="Arial"/>
        <family val="2"/>
      </rPr>
      <t>LI-033-CGSAIT-2024:</t>
    </r>
    <r>
      <rPr>
        <sz val="10"/>
        <rFont val="Arial"/>
        <family val="2"/>
      </rPr>
      <t xml:space="preserve"> CONSTRUCCION DE MUDULO DE SERVICIOS GENERALES, ADECUACION DE CASETAS DE CONTROL DE ACCESO Y AREAS EXTERIORES DEL CENTRO CULTURAL UNIVERSITARIO DE LA UNIVERSIDAD DE GUADALAJARA.</t>
    </r>
  </si>
  <si>
    <r>
      <rPr>
        <b/>
        <sz val="10"/>
        <rFont val="Arial"/>
        <family val="2"/>
      </rPr>
      <t>LI-034-CGSAIT-2024:</t>
    </r>
    <r>
      <rPr>
        <sz val="10"/>
        <rFont val="Arial"/>
        <family val="2"/>
      </rPr>
      <t xml:space="preserve"> CONSTRUCCION DE OCTAVA ETAPA DE ACABADOS E INSTALACIONES DEL VESTIBULO PRINCIPAL DEL MUSEO DE CIENCIAS AMBIENTALES DEL CENTRO CULTURAL UNIVERSITARIO DE LA UNIVERSIDAD DE GUADALAJARA.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</si>
</sst>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80A]#,##0.00"/>
  </numFmts>
  <fonts count="8" x14ac:knownFonts="1">
    <font>
      <sz val="11"/>
      <color theme="1"/>
      <name val="Calibri"/>
      <family val="2"/>
      <scheme val="minor"/>
    </font>
    <font>
      <sz val="10"/>
      <color theme="1"/>
      <name val="Arial"/>
      <family val="2"/>
    </font>
    <font>
      <sz val="10"/>
      <name val="Arial"/>
      <family val="2"/>
    </font>
    <font>
      <b/>
      <sz val="10"/>
      <name val="Arial"/>
      <family val="2"/>
    </font>
    <font>
      <sz val="10"/>
      <color rgb="FF000000"/>
      <name val="Arial"/>
      <family val="2"/>
    </font>
    <font>
      <b/>
      <sz val="12"/>
      <color theme="0"/>
      <name val="Arial"/>
      <family val="2"/>
    </font>
    <font>
      <b/>
      <sz val="10"/>
      <color rgb="FF000000"/>
      <name val="Arial"/>
      <family val="2"/>
    </font>
    <font>
      <sz val="11"/>
      <color indexed="8"/>
      <name val="Arial"/>
      <family val="2"/>
    </font>
  </fonts>
  <fills count="3">
    <fill>
      <patternFill patternType="none"/>
    </fill>
    <fill>
      <patternFill patternType="gray125"/>
    </fill>
    <fill>
      <patternFill patternType="solid">
        <fgColor theme="8"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64" fontId="4"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pplyProtection="1">
      <alignment horizontal="center" vertical="top" wrapText="1"/>
      <protection locked="0"/>
    </xf>
    <xf numFmtId="0" fontId="2" fillId="0" borderId="1" xfId="0" applyFont="1" applyBorder="1" applyAlignment="1">
      <alignment horizontal="justify" vertical="justify" wrapText="1"/>
    </xf>
    <xf numFmtId="15" fontId="4" fillId="0" borderId="1" xfId="0" applyNumberFormat="1" applyFont="1" applyBorder="1" applyAlignment="1">
      <alignment horizontal="center" vertical="top"/>
    </xf>
    <xf numFmtId="14" fontId="4"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44" fontId="1" fillId="0" borderId="1" xfId="0" applyNumberFormat="1" applyFont="1" applyBorder="1" applyAlignment="1">
      <alignment horizontal="center" vertical="center"/>
    </xf>
    <xf numFmtId="0" fontId="1" fillId="0" borderId="1" xfId="0" applyFont="1" applyBorder="1" applyAlignment="1">
      <alignment horizontal="center" vertical="top" wrapText="1"/>
    </xf>
    <xf numFmtId="164" fontId="6" fillId="0" borderId="1" xfId="0" applyNumberFormat="1" applyFont="1" applyBorder="1" applyAlignment="1">
      <alignment horizontal="center" vertical="center" wrapText="1"/>
    </xf>
    <xf numFmtId="44" fontId="7" fillId="0" borderId="1" xfId="0" applyNumberFormat="1" applyFont="1" applyBorder="1" applyAlignment="1">
      <alignment horizontal="left" vertical="center"/>
    </xf>
    <xf numFmtId="8" fontId="1" fillId="0" borderId="1" xfId="0" applyNumberFormat="1" applyFont="1" applyBorder="1" applyAlignment="1">
      <alignment horizontal="center" vertical="center"/>
    </xf>
    <xf numFmtId="44" fontId="1"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F7B5-1821-4AAC-92B4-6B89412DCE19}">
  <dimension ref="A1:I120"/>
  <sheetViews>
    <sheetView tabSelected="1" workbookViewId="0">
      <selection activeCell="I8" sqref="I8"/>
    </sheetView>
  </sheetViews>
  <sheetFormatPr baseColWidth="10" defaultRowHeight="15" x14ac:dyDescent="0.25"/>
  <cols>
    <col min="2" max="2" width="72.5703125" customWidth="1"/>
    <col min="3" max="3" width="22.140625" customWidth="1"/>
    <col min="4" max="4" width="33.5703125" customWidth="1"/>
    <col min="5" max="5" width="28.7109375" customWidth="1"/>
    <col min="7" max="7" width="13.7109375" customWidth="1"/>
    <col min="8" max="8" width="28.85546875" customWidth="1"/>
    <col min="9" max="9" width="19" customWidth="1"/>
  </cols>
  <sheetData>
    <row r="1" spans="1:9" ht="15.75" x14ac:dyDescent="0.25">
      <c r="A1" s="1" t="s">
        <v>0</v>
      </c>
      <c r="B1" s="2" t="s">
        <v>1</v>
      </c>
      <c r="C1" s="3" t="s">
        <v>2</v>
      </c>
      <c r="D1" s="2" t="s">
        <v>3</v>
      </c>
      <c r="E1" s="2" t="s">
        <v>4</v>
      </c>
      <c r="F1" s="3" t="s">
        <v>5</v>
      </c>
      <c r="G1" s="3" t="s">
        <v>6</v>
      </c>
      <c r="H1" s="3" t="s">
        <v>7</v>
      </c>
      <c r="I1" s="3" t="s">
        <v>8</v>
      </c>
    </row>
    <row r="2" spans="1:9" ht="113.25" customHeight="1" x14ac:dyDescent="0.25">
      <c r="A2" s="8">
        <v>2024</v>
      </c>
      <c r="B2" s="9" t="s">
        <v>104</v>
      </c>
      <c r="C2" s="4" t="s">
        <v>13</v>
      </c>
      <c r="D2" s="6">
        <v>50897.55</v>
      </c>
      <c r="E2" s="6">
        <f>49703.22+1194.33</f>
        <v>50897.55</v>
      </c>
      <c r="F2" s="10">
        <v>45329</v>
      </c>
      <c r="G2" s="11">
        <v>45336</v>
      </c>
      <c r="H2" s="12" t="s">
        <v>14</v>
      </c>
      <c r="I2" s="13" t="s">
        <v>11</v>
      </c>
    </row>
    <row r="3" spans="1:9" ht="51" x14ac:dyDescent="0.25">
      <c r="A3" s="8">
        <v>2024</v>
      </c>
      <c r="B3" s="9" t="s">
        <v>105</v>
      </c>
      <c r="C3" s="4" t="s">
        <v>33</v>
      </c>
      <c r="D3" s="6">
        <v>67802.42</v>
      </c>
      <c r="E3" s="6">
        <f>41823.82+25978.59</f>
        <v>67802.41</v>
      </c>
      <c r="F3" s="10">
        <v>45329</v>
      </c>
      <c r="G3" s="11">
        <v>45359</v>
      </c>
      <c r="H3" s="12" t="s">
        <v>15</v>
      </c>
      <c r="I3" s="13" t="s">
        <v>11</v>
      </c>
    </row>
    <row r="4" spans="1:9" ht="38.25" x14ac:dyDescent="0.25">
      <c r="A4" s="8">
        <v>2024</v>
      </c>
      <c r="B4" s="9" t="s">
        <v>106</v>
      </c>
      <c r="C4" s="4" t="s">
        <v>13</v>
      </c>
      <c r="D4" s="14">
        <v>33007.800000000003</v>
      </c>
      <c r="E4" s="6">
        <f>32097.2+910.6</f>
        <v>33007.800000000003</v>
      </c>
      <c r="F4" s="10">
        <v>45348</v>
      </c>
      <c r="G4" s="11">
        <v>45354</v>
      </c>
      <c r="H4" s="15" t="s">
        <v>26</v>
      </c>
      <c r="I4" s="13" t="s">
        <v>11</v>
      </c>
    </row>
    <row r="5" spans="1:9" ht="51" x14ac:dyDescent="0.25">
      <c r="A5" s="8">
        <v>2024</v>
      </c>
      <c r="B5" s="9" t="s">
        <v>107</v>
      </c>
      <c r="C5" s="4" t="s">
        <v>16</v>
      </c>
      <c r="D5" s="14">
        <v>131958.75</v>
      </c>
      <c r="E5" s="6">
        <v>131957.22</v>
      </c>
      <c r="F5" s="10">
        <v>45348</v>
      </c>
      <c r="G5" s="11">
        <v>45378</v>
      </c>
      <c r="H5" s="15" t="s">
        <v>39</v>
      </c>
      <c r="I5" s="13" t="s">
        <v>11</v>
      </c>
    </row>
    <row r="6" spans="1:9" ht="51" x14ac:dyDescent="0.25">
      <c r="A6" s="8">
        <v>2024</v>
      </c>
      <c r="B6" s="9" t="s">
        <v>108</v>
      </c>
      <c r="C6" s="4" t="s">
        <v>45</v>
      </c>
      <c r="D6" s="6">
        <v>273761.59000000003</v>
      </c>
      <c r="E6" s="6">
        <v>273761.39</v>
      </c>
      <c r="F6" s="10">
        <v>45350</v>
      </c>
      <c r="G6" s="11">
        <v>45389</v>
      </c>
      <c r="H6" s="12" t="s">
        <v>26</v>
      </c>
      <c r="I6" s="13" t="s">
        <v>11</v>
      </c>
    </row>
    <row r="7" spans="1:9" ht="38.25" x14ac:dyDescent="0.25">
      <c r="A7" s="8">
        <v>2024</v>
      </c>
      <c r="B7" s="9" t="s">
        <v>109</v>
      </c>
      <c r="C7" s="4" t="s">
        <v>13</v>
      </c>
      <c r="D7" s="14">
        <v>155527.43</v>
      </c>
      <c r="E7" s="6">
        <f>135664.82+4153.12</f>
        <v>139817.94</v>
      </c>
      <c r="F7" s="10">
        <v>45372</v>
      </c>
      <c r="G7" s="11">
        <v>45399</v>
      </c>
      <c r="H7" s="12" t="s">
        <v>26</v>
      </c>
      <c r="I7" s="13" t="s">
        <v>11</v>
      </c>
    </row>
    <row r="8" spans="1:9" ht="38.25" x14ac:dyDescent="0.25">
      <c r="A8" s="8">
        <v>2024</v>
      </c>
      <c r="B8" s="9" t="s">
        <v>110</v>
      </c>
      <c r="C8" s="4" t="s">
        <v>13</v>
      </c>
      <c r="D8" s="6">
        <v>76721.33</v>
      </c>
      <c r="E8" s="6">
        <f>65799.93+10921.4</f>
        <v>76721.329999999987</v>
      </c>
      <c r="F8" s="10">
        <v>45373</v>
      </c>
      <c r="G8" s="11">
        <v>45400</v>
      </c>
      <c r="H8" s="12" t="s">
        <v>26</v>
      </c>
      <c r="I8" s="13" t="s">
        <v>11</v>
      </c>
    </row>
    <row r="9" spans="1:9" ht="38.25" x14ac:dyDescent="0.25">
      <c r="A9" s="8">
        <v>2024</v>
      </c>
      <c r="B9" s="9" t="s">
        <v>111</v>
      </c>
      <c r="C9" s="4" t="s">
        <v>13</v>
      </c>
      <c r="D9" s="6">
        <v>91466</v>
      </c>
      <c r="E9" s="6">
        <f>73172.8+18293.2</f>
        <v>91466</v>
      </c>
      <c r="F9" s="10">
        <v>45373</v>
      </c>
      <c r="G9" s="11">
        <v>45400</v>
      </c>
      <c r="H9" s="12" t="s">
        <v>26</v>
      </c>
      <c r="I9" s="13" t="s">
        <v>11</v>
      </c>
    </row>
    <row r="10" spans="1:9" ht="38.25" x14ac:dyDescent="0.25">
      <c r="A10" s="8">
        <v>2024</v>
      </c>
      <c r="B10" s="9" t="s">
        <v>112</v>
      </c>
      <c r="C10" s="4" t="s">
        <v>46</v>
      </c>
      <c r="D10" s="6">
        <v>175557.15</v>
      </c>
      <c r="E10" s="6">
        <v>174223.18</v>
      </c>
      <c r="F10" s="10">
        <v>45401</v>
      </c>
      <c r="G10" s="11">
        <v>45414</v>
      </c>
      <c r="H10" s="12" t="s">
        <v>14</v>
      </c>
      <c r="I10" s="13" t="s">
        <v>11</v>
      </c>
    </row>
    <row r="11" spans="1:9" ht="25.5" x14ac:dyDescent="0.25">
      <c r="A11" s="8">
        <v>2024</v>
      </c>
      <c r="B11" s="9" t="s">
        <v>113</v>
      </c>
      <c r="C11" s="4" t="s">
        <v>47</v>
      </c>
      <c r="D11" s="6">
        <v>277138.36</v>
      </c>
      <c r="E11" s="6">
        <f>251229.17+18247.91</f>
        <v>269477.08</v>
      </c>
      <c r="F11" s="10">
        <v>45404</v>
      </c>
      <c r="G11" s="11">
        <v>45460</v>
      </c>
      <c r="H11" s="12" t="s">
        <v>23</v>
      </c>
      <c r="I11" s="13" t="s">
        <v>11</v>
      </c>
    </row>
    <row r="12" spans="1:9" ht="38.25" x14ac:dyDescent="0.25">
      <c r="A12" s="8">
        <v>2024</v>
      </c>
      <c r="B12" s="9" t="s">
        <v>114</v>
      </c>
      <c r="C12" s="4" t="s">
        <v>31</v>
      </c>
      <c r="D12" s="6">
        <v>228195.52</v>
      </c>
      <c r="E12" s="6">
        <v>228195.52</v>
      </c>
      <c r="F12" s="10">
        <v>45414</v>
      </c>
      <c r="G12" s="11">
        <v>45453</v>
      </c>
      <c r="H12" s="12" t="s">
        <v>28</v>
      </c>
      <c r="I12" s="13" t="s">
        <v>11</v>
      </c>
    </row>
    <row r="13" spans="1:9" ht="63.75" x14ac:dyDescent="0.25">
      <c r="A13" s="8">
        <v>2024</v>
      </c>
      <c r="B13" s="9" t="s">
        <v>115</v>
      </c>
      <c r="C13" s="4" t="s">
        <v>48</v>
      </c>
      <c r="D13" s="14">
        <v>160544</v>
      </c>
      <c r="E13" s="6">
        <v>48024</v>
      </c>
      <c r="F13" s="10">
        <v>45421</v>
      </c>
      <c r="G13" s="11">
        <v>45532</v>
      </c>
      <c r="H13" s="12" t="s">
        <v>25</v>
      </c>
      <c r="I13" s="13" t="s">
        <v>11</v>
      </c>
    </row>
    <row r="14" spans="1:9" ht="63.75" x14ac:dyDescent="0.25">
      <c r="A14" s="8">
        <v>2024</v>
      </c>
      <c r="B14" s="9" t="s">
        <v>116</v>
      </c>
      <c r="C14" s="4" t="s">
        <v>48</v>
      </c>
      <c r="D14" s="14">
        <v>173536</v>
      </c>
      <c r="E14" s="6">
        <f>35389.28+72629.92</f>
        <v>108019.2</v>
      </c>
      <c r="F14" s="10">
        <v>45418</v>
      </c>
      <c r="G14" s="11">
        <v>45529</v>
      </c>
      <c r="H14" s="12" t="s">
        <v>25</v>
      </c>
      <c r="I14" s="13" t="s">
        <v>11</v>
      </c>
    </row>
    <row r="15" spans="1:9" ht="63.75" x14ac:dyDescent="0.25">
      <c r="A15" s="8">
        <v>2024</v>
      </c>
      <c r="B15" s="9" t="s">
        <v>117</v>
      </c>
      <c r="C15" s="4" t="s">
        <v>49</v>
      </c>
      <c r="D15" s="6">
        <v>5800</v>
      </c>
      <c r="E15" s="6">
        <v>5800</v>
      </c>
      <c r="F15" s="10">
        <v>45436</v>
      </c>
      <c r="G15" s="11">
        <v>45441</v>
      </c>
      <c r="H15" s="12" t="s">
        <v>23</v>
      </c>
      <c r="I15" s="13" t="s">
        <v>11</v>
      </c>
    </row>
    <row r="16" spans="1:9" ht="63.75" x14ac:dyDescent="0.25">
      <c r="A16" s="8">
        <v>2024</v>
      </c>
      <c r="B16" s="9" t="s">
        <v>118</v>
      </c>
      <c r="C16" s="4" t="s">
        <v>50</v>
      </c>
      <c r="D16" s="6">
        <v>7540</v>
      </c>
      <c r="E16" s="6">
        <v>7500</v>
      </c>
      <c r="F16" s="10">
        <v>45434</v>
      </c>
      <c r="G16" s="11">
        <v>45436</v>
      </c>
      <c r="H16" s="12" t="s">
        <v>25</v>
      </c>
      <c r="I16" s="13" t="s">
        <v>11</v>
      </c>
    </row>
    <row r="17" spans="1:9" ht="51" x14ac:dyDescent="0.25">
      <c r="A17" s="8">
        <v>2024</v>
      </c>
      <c r="B17" s="9" t="s">
        <v>119</v>
      </c>
      <c r="C17" s="4" t="s">
        <v>51</v>
      </c>
      <c r="D17" s="6">
        <v>52200</v>
      </c>
      <c r="E17" s="6">
        <f>50030+2169.61</f>
        <v>52199.61</v>
      </c>
      <c r="F17" s="10">
        <v>45439</v>
      </c>
      <c r="G17" s="11">
        <v>45448</v>
      </c>
      <c r="H17" s="12" t="s">
        <v>17</v>
      </c>
      <c r="I17" s="13" t="s">
        <v>11</v>
      </c>
    </row>
    <row r="18" spans="1:9" ht="25.5" x14ac:dyDescent="0.25">
      <c r="A18" s="8">
        <v>2024</v>
      </c>
      <c r="B18" s="9" t="s">
        <v>120</v>
      </c>
      <c r="C18" s="4" t="s">
        <v>52</v>
      </c>
      <c r="D18" s="6">
        <v>18850</v>
      </c>
      <c r="E18" s="6">
        <v>18850</v>
      </c>
      <c r="F18" s="10">
        <v>45443</v>
      </c>
      <c r="G18" s="11">
        <v>45448</v>
      </c>
      <c r="H18" s="12" t="s">
        <v>39</v>
      </c>
      <c r="I18" s="13" t="s">
        <v>9</v>
      </c>
    </row>
    <row r="19" spans="1:9" ht="89.25" x14ac:dyDescent="0.25">
      <c r="A19" s="8">
        <v>2024</v>
      </c>
      <c r="B19" s="9" t="s">
        <v>121</v>
      </c>
      <c r="C19" s="4" t="s">
        <v>53</v>
      </c>
      <c r="D19" s="6">
        <v>32480</v>
      </c>
      <c r="E19" s="6">
        <v>32480</v>
      </c>
      <c r="F19" s="10">
        <v>45446</v>
      </c>
      <c r="G19" s="11">
        <v>45451</v>
      </c>
      <c r="H19" s="12" t="s">
        <v>25</v>
      </c>
      <c r="I19" s="13" t="s">
        <v>9</v>
      </c>
    </row>
    <row r="20" spans="1:9" ht="51" x14ac:dyDescent="0.25">
      <c r="A20" s="8">
        <v>2024</v>
      </c>
      <c r="B20" s="9" t="s">
        <v>122</v>
      </c>
      <c r="C20" s="4" t="s">
        <v>54</v>
      </c>
      <c r="D20" s="14">
        <v>54288</v>
      </c>
      <c r="E20" s="6">
        <v>54288</v>
      </c>
      <c r="F20" s="10">
        <v>45455</v>
      </c>
      <c r="G20" s="11">
        <v>45465</v>
      </c>
      <c r="H20" s="12" t="s">
        <v>25</v>
      </c>
      <c r="I20" s="13" t="s">
        <v>11</v>
      </c>
    </row>
    <row r="21" spans="1:9" ht="51" x14ac:dyDescent="0.25">
      <c r="A21" s="8">
        <v>2024</v>
      </c>
      <c r="B21" s="9" t="s">
        <v>123</v>
      </c>
      <c r="C21" s="4" t="s">
        <v>16</v>
      </c>
      <c r="D21" s="14">
        <v>117498.82</v>
      </c>
      <c r="E21" s="6">
        <f>97951.56+19547.26</f>
        <v>117498.81999999999</v>
      </c>
      <c r="F21" s="11">
        <v>45461</v>
      </c>
      <c r="G21" s="11">
        <v>45491</v>
      </c>
      <c r="H21" s="12" t="s">
        <v>39</v>
      </c>
      <c r="I21" s="13" t="s">
        <v>11</v>
      </c>
    </row>
    <row r="22" spans="1:9" ht="51" x14ac:dyDescent="0.25">
      <c r="A22" s="8">
        <v>2024</v>
      </c>
      <c r="B22" s="9" t="s">
        <v>124</v>
      </c>
      <c r="C22" s="4" t="s">
        <v>55</v>
      </c>
      <c r="D22" s="6">
        <v>142267.97</v>
      </c>
      <c r="E22" s="6">
        <f>138315.57+3952.4</f>
        <v>142267.97</v>
      </c>
      <c r="F22" s="10">
        <v>45477</v>
      </c>
      <c r="G22" s="11">
        <v>45518</v>
      </c>
      <c r="H22" s="12" t="s">
        <v>15</v>
      </c>
      <c r="I22" s="13" t="s">
        <v>11</v>
      </c>
    </row>
    <row r="23" spans="1:9" ht="38.25" x14ac:dyDescent="0.25">
      <c r="A23" s="8">
        <v>2024</v>
      </c>
      <c r="B23" s="9" t="s">
        <v>125</v>
      </c>
      <c r="C23" s="4" t="s">
        <v>56</v>
      </c>
      <c r="D23" s="6">
        <v>139200</v>
      </c>
      <c r="E23" s="6">
        <v>121800</v>
      </c>
      <c r="F23" s="10" t="s">
        <v>57</v>
      </c>
      <c r="G23" s="11">
        <v>45572</v>
      </c>
      <c r="H23" s="12" t="s">
        <v>15</v>
      </c>
      <c r="I23" s="13" t="s">
        <v>11</v>
      </c>
    </row>
    <row r="24" spans="1:9" ht="25.5" x14ac:dyDescent="0.25">
      <c r="A24" s="8">
        <v>2024</v>
      </c>
      <c r="B24" s="9" t="s">
        <v>126</v>
      </c>
      <c r="C24" s="4" t="s">
        <v>58</v>
      </c>
      <c r="D24" s="6">
        <v>14616</v>
      </c>
      <c r="E24" s="6">
        <v>14613.7</v>
      </c>
      <c r="F24" s="10">
        <v>45516</v>
      </c>
      <c r="G24" s="11">
        <v>45522</v>
      </c>
      <c r="H24" s="12" t="s">
        <v>14</v>
      </c>
      <c r="I24" s="13" t="s">
        <v>11</v>
      </c>
    </row>
    <row r="25" spans="1:9" ht="25.5" x14ac:dyDescent="0.25">
      <c r="A25" s="8">
        <v>2024</v>
      </c>
      <c r="B25" s="9" t="s">
        <v>127</v>
      </c>
      <c r="C25" s="4" t="s">
        <v>59</v>
      </c>
      <c r="D25" s="6">
        <v>285654.31</v>
      </c>
      <c r="E25" s="6">
        <f>252076.17+22193.87</f>
        <v>274270.04000000004</v>
      </c>
      <c r="F25" s="10">
        <v>45520</v>
      </c>
      <c r="G25" s="11">
        <v>45579</v>
      </c>
      <c r="H25" s="12" t="s">
        <v>23</v>
      </c>
      <c r="I25" s="13" t="s">
        <v>11</v>
      </c>
    </row>
    <row r="26" spans="1:9" ht="38.25" x14ac:dyDescent="0.25">
      <c r="A26" s="8">
        <v>2024</v>
      </c>
      <c r="B26" s="9" t="s">
        <v>128</v>
      </c>
      <c r="C26" s="4" t="s">
        <v>24</v>
      </c>
      <c r="D26" s="4">
        <v>200745.09</v>
      </c>
      <c r="E26" s="6">
        <f>105904.71+94840.38</f>
        <v>200745.09000000003</v>
      </c>
      <c r="F26" s="10">
        <v>45524</v>
      </c>
      <c r="G26" s="11">
        <v>45583</v>
      </c>
      <c r="H26" s="12" t="s">
        <v>39</v>
      </c>
      <c r="I26" s="13" t="s">
        <v>11</v>
      </c>
    </row>
    <row r="27" spans="1:9" ht="25.5" x14ac:dyDescent="0.25">
      <c r="A27" s="8">
        <v>2024</v>
      </c>
      <c r="B27" s="9" t="s">
        <v>129</v>
      </c>
      <c r="C27" s="4" t="s">
        <v>56</v>
      </c>
      <c r="D27" s="4">
        <v>60668</v>
      </c>
      <c r="E27" s="6">
        <f>52258+8410</f>
        <v>60668</v>
      </c>
      <c r="F27" s="10">
        <v>45542</v>
      </c>
      <c r="G27" s="11">
        <v>45560</v>
      </c>
      <c r="H27" s="12" t="s">
        <v>15</v>
      </c>
      <c r="I27" s="13" t="s">
        <v>11</v>
      </c>
    </row>
    <row r="28" spans="1:9" ht="38.25" x14ac:dyDescent="0.25">
      <c r="A28" s="8">
        <v>2024</v>
      </c>
      <c r="B28" s="9" t="s">
        <v>130</v>
      </c>
      <c r="C28" s="4" t="s">
        <v>13</v>
      </c>
      <c r="D28" s="4">
        <v>56349.63</v>
      </c>
      <c r="E28" s="6">
        <f>54551.63+1798</f>
        <v>56349.63</v>
      </c>
      <c r="F28" s="10">
        <v>45572</v>
      </c>
      <c r="G28" s="11">
        <v>45579</v>
      </c>
      <c r="H28" s="12" t="s">
        <v>26</v>
      </c>
      <c r="I28" s="13" t="s">
        <v>11</v>
      </c>
    </row>
    <row r="29" spans="1:9" ht="38.25" x14ac:dyDescent="0.25">
      <c r="A29" s="8">
        <v>2024</v>
      </c>
      <c r="B29" s="9" t="s">
        <v>131</v>
      </c>
      <c r="C29" s="4" t="s">
        <v>24</v>
      </c>
      <c r="D29" s="4">
        <v>9860</v>
      </c>
      <c r="E29" s="6">
        <v>9860</v>
      </c>
      <c r="F29" s="10">
        <v>45572</v>
      </c>
      <c r="G29" s="11">
        <v>45587</v>
      </c>
      <c r="H29" s="12" t="s">
        <v>15</v>
      </c>
      <c r="I29" s="13" t="s">
        <v>11</v>
      </c>
    </row>
    <row r="30" spans="1:9" ht="38.25" x14ac:dyDescent="0.25">
      <c r="A30" s="8">
        <v>2024</v>
      </c>
      <c r="B30" s="9" t="s">
        <v>132</v>
      </c>
      <c r="C30" s="4" t="s">
        <v>22</v>
      </c>
      <c r="D30" s="4">
        <v>16759.2</v>
      </c>
      <c r="E30" s="6">
        <v>16759.2</v>
      </c>
      <c r="F30" s="10">
        <v>45595</v>
      </c>
      <c r="G30" s="11">
        <v>45601</v>
      </c>
      <c r="H30" s="12" t="s">
        <v>26</v>
      </c>
      <c r="I30" s="13" t="s">
        <v>11</v>
      </c>
    </row>
    <row r="31" spans="1:9" ht="38.25" x14ac:dyDescent="0.25">
      <c r="A31" s="8">
        <v>2024</v>
      </c>
      <c r="B31" s="9" t="s">
        <v>133</v>
      </c>
      <c r="C31" s="4" t="s">
        <v>22</v>
      </c>
      <c r="D31" s="4">
        <v>35771.5</v>
      </c>
      <c r="E31" s="6">
        <f>22462.01+2050.88</f>
        <v>24512.89</v>
      </c>
      <c r="F31" s="10">
        <v>45595</v>
      </c>
      <c r="G31" s="11">
        <v>45603</v>
      </c>
      <c r="H31" s="12" t="s">
        <v>17</v>
      </c>
      <c r="I31" s="13" t="s">
        <v>11</v>
      </c>
    </row>
    <row r="32" spans="1:9" ht="51" x14ac:dyDescent="0.25">
      <c r="A32" s="8">
        <v>2024</v>
      </c>
      <c r="B32" s="9" t="s">
        <v>134</v>
      </c>
      <c r="C32" s="4" t="s">
        <v>60</v>
      </c>
      <c r="D32" s="4">
        <v>59159.39</v>
      </c>
      <c r="E32" s="6">
        <v>56808.32</v>
      </c>
      <c r="F32" s="10">
        <v>45595</v>
      </c>
      <c r="G32" s="11">
        <v>45623</v>
      </c>
      <c r="H32" s="12" t="s">
        <v>15</v>
      </c>
      <c r="I32" s="13" t="s">
        <v>11</v>
      </c>
    </row>
    <row r="33" spans="1:9" ht="38.25" x14ac:dyDescent="0.25">
      <c r="A33" s="8">
        <v>2024</v>
      </c>
      <c r="B33" s="9" t="s">
        <v>135</v>
      </c>
      <c r="C33" s="4" t="s">
        <v>41</v>
      </c>
      <c r="D33" s="4">
        <v>133400</v>
      </c>
      <c r="E33" s="6">
        <v>133400</v>
      </c>
      <c r="F33" s="10">
        <v>45611</v>
      </c>
      <c r="G33" s="11">
        <v>45612</v>
      </c>
      <c r="H33" s="12" t="s">
        <v>23</v>
      </c>
      <c r="I33" s="13" t="s">
        <v>11</v>
      </c>
    </row>
    <row r="34" spans="1:9" ht="38.25" x14ac:dyDescent="0.25">
      <c r="A34" s="8">
        <v>2024</v>
      </c>
      <c r="B34" s="9" t="s">
        <v>136</v>
      </c>
      <c r="C34" s="4" t="s">
        <v>61</v>
      </c>
      <c r="D34" s="4">
        <v>252414.76</v>
      </c>
      <c r="E34" s="6">
        <v>220986.74</v>
      </c>
      <c r="F34" s="10">
        <v>45611</v>
      </c>
      <c r="G34" s="11">
        <v>45638</v>
      </c>
      <c r="H34" s="12" t="s">
        <v>62</v>
      </c>
      <c r="I34" s="13" t="s">
        <v>11</v>
      </c>
    </row>
    <row r="35" spans="1:9" ht="38.25" x14ac:dyDescent="0.25">
      <c r="A35" s="8">
        <v>2024</v>
      </c>
      <c r="B35" s="9" t="s">
        <v>137</v>
      </c>
      <c r="C35" s="4" t="s">
        <v>63</v>
      </c>
      <c r="D35" s="4">
        <v>247732.31</v>
      </c>
      <c r="E35" s="6">
        <f>110288.06+98056.98+16612.79</f>
        <v>224957.83</v>
      </c>
      <c r="F35" s="10">
        <v>45611</v>
      </c>
      <c r="G35" s="11">
        <v>45655</v>
      </c>
      <c r="H35" s="12" t="s">
        <v>17</v>
      </c>
      <c r="I35" s="13" t="s">
        <v>11</v>
      </c>
    </row>
    <row r="36" spans="1:9" ht="38.25" x14ac:dyDescent="0.25">
      <c r="A36" s="8">
        <v>2024</v>
      </c>
      <c r="B36" s="9" t="s">
        <v>138</v>
      </c>
      <c r="C36" s="4" t="s">
        <v>10</v>
      </c>
      <c r="D36" s="4">
        <v>127650.81</v>
      </c>
      <c r="E36" s="6">
        <v>127650.81</v>
      </c>
      <c r="F36" s="10">
        <v>45611</v>
      </c>
      <c r="G36" s="11">
        <v>45625</v>
      </c>
      <c r="H36" s="12" t="s">
        <v>14</v>
      </c>
      <c r="I36" s="13" t="s">
        <v>11</v>
      </c>
    </row>
    <row r="37" spans="1:9" ht="38.25" x14ac:dyDescent="0.25">
      <c r="A37" s="8">
        <v>2024</v>
      </c>
      <c r="B37" s="9" t="s">
        <v>139</v>
      </c>
      <c r="C37" s="4" t="s">
        <v>37</v>
      </c>
      <c r="D37" s="4">
        <v>204531.85</v>
      </c>
      <c r="E37" s="6">
        <f>157870.39+31127.45</f>
        <v>188997.84000000003</v>
      </c>
      <c r="F37" s="10">
        <v>45611</v>
      </c>
      <c r="G37" s="11">
        <v>45631</v>
      </c>
      <c r="H37" s="12" t="s">
        <v>15</v>
      </c>
      <c r="I37" s="13" t="s">
        <v>11</v>
      </c>
    </row>
    <row r="38" spans="1:9" ht="38.25" x14ac:dyDescent="0.25">
      <c r="A38" s="8">
        <v>2024</v>
      </c>
      <c r="B38" s="9" t="s">
        <v>140</v>
      </c>
      <c r="C38" s="4" t="s">
        <v>10</v>
      </c>
      <c r="D38" s="4">
        <v>271436.98</v>
      </c>
      <c r="E38" s="6">
        <v>271436.98</v>
      </c>
      <c r="F38" s="10">
        <v>45615</v>
      </c>
      <c r="G38" s="11">
        <v>45630</v>
      </c>
      <c r="H38" s="12" t="s">
        <v>14</v>
      </c>
      <c r="I38" s="13" t="s">
        <v>11</v>
      </c>
    </row>
    <row r="39" spans="1:9" ht="38.25" x14ac:dyDescent="0.25">
      <c r="A39" s="8">
        <v>2024</v>
      </c>
      <c r="B39" s="9" t="s">
        <v>141</v>
      </c>
      <c r="C39" s="4" t="s">
        <v>10</v>
      </c>
      <c r="D39" s="4">
        <v>229677.45</v>
      </c>
      <c r="E39" s="6">
        <v>229677.45</v>
      </c>
      <c r="F39" s="10">
        <v>45615</v>
      </c>
      <c r="G39" s="11">
        <v>45635</v>
      </c>
      <c r="H39" s="12" t="s">
        <v>14</v>
      </c>
      <c r="I39" s="13" t="s">
        <v>11</v>
      </c>
    </row>
    <row r="40" spans="1:9" ht="38.25" x14ac:dyDescent="0.25">
      <c r="A40" s="8">
        <v>2024</v>
      </c>
      <c r="B40" s="9" t="s">
        <v>142</v>
      </c>
      <c r="C40" s="4" t="s">
        <v>13</v>
      </c>
      <c r="D40" s="4">
        <v>41414.959999999999</v>
      </c>
      <c r="E40" s="6">
        <v>41414.199999999997</v>
      </c>
      <c r="F40" s="10">
        <v>45630</v>
      </c>
      <c r="G40" s="11">
        <v>45651</v>
      </c>
      <c r="H40" s="12" t="s">
        <v>26</v>
      </c>
      <c r="I40" s="13" t="s">
        <v>11</v>
      </c>
    </row>
    <row r="41" spans="1:9" ht="38.25" x14ac:dyDescent="0.25">
      <c r="A41" s="8">
        <v>2024</v>
      </c>
      <c r="B41" s="9" t="s">
        <v>143</v>
      </c>
      <c r="C41" s="4" t="s">
        <v>64</v>
      </c>
      <c r="D41" s="6">
        <v>782419.17</v>
      </c>
      <c r="E41" s="6">
        <f>277487.98+442623.53+62275.05</f>
        <v>782386.56</v>
      </c>
      <c r="F41" s="10">
        <v>45344</v>
      </c>
      <c r="G41" s="11">
        <v>45448</v>
      </c>
      <c r="H41" s="12" t="s">
        <v>17</v>
      </c>
      <c r="I41" s="13" t="s">
        <v>11</v>
      </c>
    </row>
    <row r="42" spans="1:9" ht="25.5" x14ac:dyDescent="0.25">
      <c r="A42" s="8"/>
      <c r="B42" s="9"/>
      <c r="C42" s="16" t="s">
        <v>65</v>
      </c>
      <c r="D42" s="6">
        <v>167993.82</v>
      </c>
      <c r="E42" s="6">
        <f>99951.5+18917.47</f>
        <v>118868.97</v>
      </c>
      <c r="F42" s="10">
        <v>45344</v>
      </c>
      <c r="G42" s="11">
        <v>45448</v>
      </c>
      <c r="H42" s="12" t="s">
        <v>17</v>
      </c>
      <c r="I42" s="13" t="s">
        <v>11</v>
      </c>
    </row>
    <row r="43" spans="1:9" ht="38.25" x14ac:dyDescent="0.25">
      <c r="A43" s="8">
        <v>2024</v>
      </c>
      <c r="B43" s="9" t="s">
        <v>144</v>
      </c>
      <c r="C43" s="7" t="s">
        <v>18</v>
      </c>
      <c r="D43" s="6">
        <v>1201449.7</v>
      </c>
      <c r="E43" s="6">
        <f>715202.76+470129.21</f>
        <v>1185331.97</v>
      </c>
      <c r="F43" s="10">
        <v>45334</v>
      </c>
      <c r="G43" s="11">
        <v>45453</v>
      </c>
      <c r="H43" s="7" t="s">
        <v>15</v>
      </c>
      <c r="I43" s="13" t="s">
        <v>29</v>
      </c>
    </row>
    <row r="44" spans="1:9" ht="51" x14ac:dyDescent="0.25">
      <c r="A44" s="8">
        <v>2024</v>
      </c>
      <c r="B44" s="9" t="s">
        <v>145</v>
      </c>
      <c r="C44" s="4" t="s">
        <v>66</v>
      </c>
      <c r="D44" s="6">
        <v>3618067.42</v>
      </c>
      <c r="E44" s="6">
        <f>148465.96+133994.53+310169.28+797622.75+390318.16+130293.96+847011.49+815172.88+45018.41</f>
        <v>3618067.42</v>
      </c>
      <c r="F44" s="10">
        <v>45412</v>
      </c>
      <c r="G44" s="11">
        <v>45531</v>
      </c>
      <c r="H44" s="7" t="s">
        <v>17</v>
      </c>
      <c r="I44" s="13" t="s">
        <v>29</v>
      </c>
    </row>
    <row r="45" spans="1:9" ht="25.5" x14ac:dyDescent="0.25">
      <c r="A45" s="8"/>
      <c r="B45" s="9"/>
      <c r="C45" s="16" t="s">
        <v>65</v>
      </c>
      <c r="D45" s="6">
        <v>138693.56</v>
      </c>
      <c r="E45" s="6">
        <f>134648.73+4044.83</f>
        <v>138693.56</v>
      </c>
      <c r="F45" s="10">
        <v>45412</v>
      </c>
      <c r="G45" s="11">
        <v>45531</v>
      </c>
      <c r="H45" s="7" t="s">
        <v>17</v>
      </c>
      <c r="I45" s="13" t="s">
        <v>29</v>
      </c>
    </row>
    <row r="46" spans="1:9" ht="51" x14ac:dyDescent="0.25">
      <c r="A46" s="8">
        <v>2024</v>
      </c>
      <c r="B46" s="9" t="s">
        <v>146</v>
      </c>
      <c r="C46" s="4" t="s">
        <v>67</v>
      </c>
      <c r="D46" s="14">
        <v>840534.57</v>
      </c>
      <c r="E46" s="6">
        <v>840534.57</v>
      </c>
      <c r="F46" s="10">
        <v>45362</v>
      </c>
      <c r="G46" s="11">
        <v>45391</v>
      </c>
      <c r="H46" s="7" t="s">
        <v>39</v>
      </c>
      <c r="I46" s="13" t="s">
        <v>11</v>
      </c>
    </row>
    <row r="47" spans="1:9" ht="38.25" x14ac:dyDescent="0.25">
      <c r="A47" s="8">
        <v>2024</v>
      </c>
      <c r="B47" s="9" t="s">
        <v>147</v>
      </c>
      <c r="C47" s="4" t="s">
        <v>27</v>
      </c>
      <c r="D47" s="6">
        <v>4055435.27</v>
      </c>
      <c r="E47" s="6">
        <f>1037325.95+1056470.67+1551107.71+371580.36+38950.58</f>
        <v>4055435.27</v>
      </c>
      <c r="F47" s="10">
        <v>45443</v>
      </c>
      <c r="G47" s="11">
        <v>45562</v>
      </c>
      <c r="H47" s="7" t="s">
        <v>39</v>
      </c>
      <c r="I47" s="13" t="s">
        <v>11</v>
      </c>
    </row>
    <row r="48" spans="1:9" ht="38.25" x14ac:dyDescent="0.25">
      <c r="A48" s="8">
        <v>2024</v>
      </c>
      <c r="B48" s="9" t="s">
        <v>148</v>
      </c>
      <c r="C48" s="4" t="s">
        <v>41</v>
      </c>
      <c r="D48" s="6">
        <v>2328845.7000000002</v>
      </c>
      <c r="E48" s="6">
        <f>684047.41+839338.68+480393.99+323020.2+2045.42</f>
        <v>2328845.7000000002</v>
      </c>
      <c r="F48" s="10">
        <v>45376</v>
      </c>
      <c r="G48" s="11">
        <v>45435</v>
      </c>
      <c r="H48" s="12" t="s">
        <v>17</v>
      </c>
      <c r="I48" s="13" t="s">
        <v>11</v>
      </c>
    </row>
    <row r="49" spans="1:9" ht="38.25" x14ac:dyDescent="0.25">
      <c r="A49" s="8">
        <v>2024</v>
      </c>
      <c r="B49" s="9" t="s">
        <v>149</v>
      </c>
      <c r="C49" s="4" t="s">
        <v>13</v>
      </c>
      <c r="D49" s="6">
        <v>2086236.97</v>
      </c>
      <c r="E49" s="6">
        <f>1323776.82+723186.04+4484.51</f>
        <v>2051447.37</v>
      </c>
      <c r="F49" s="10">
        <v>45446</v>
      </c>
      <c r="G49" s="11">
        <v>45504</v>
      </c>
      <c r="H49" s="12" t="s">
        <v>23</v>
      </c>
      <c r="I49" s="13" t="s">
        <v>11</v>
      </c>
    </row>
    <row r="50" spans="1:9" ht="25.5" x14ac:dyDescent="0.25">
      <c r="A50" s="8">
        <v>2024</v>
      </c>
      <c r="B50" s="9" t="s">
        <v>150</v>
      </c>
      <c r="C50" s="4" t="s">
        <v>68</v>
      </c>
      <c r="D50" s="14">
        <v>1496870.35</v>
      </c>
      <c r="E50" s="6">
        <f>440051.88+431793.1+457513.02+129666.19</f>
        <v>1459024.19</v>
      </c>
      <c r="F50" s="10">
        <v>45462</v>
      </c>
      <c r="G50" s="11">
        <v>45551</v>
      </c>
      <c r="H50" s="12" t="s">
        <v>17</v>
      </c>
      <c r="I50" s="13" t="s">
        <v>11</v>
      </c>
    </row>
    <row r="51" spans="1:9" ht="25.5" x14ac:dyDescent="0.25">
      <c r="A51" s="8">
        <v>2024</v>
      </c>
      <c r="B51" s="9" t="s">
        <v>151</v>
      </c>
      <c r="C51" s="7" t="s">
        <v>16</v>
      </c>
      <c r="D51" s="14">
        <v>2952075.02</v>
      </c>
      <c r="E51" s="6">
        <f>939451.29+720705.25+983202.73+195787.12+78266.57+33798.11</f>
        <v>2951211.07</v>
      </c>
      <c r="F51" s="10">
        <v>45467</v>
      </c>
      <c r="G51" s="11">
        <v>45617</v>
      </c>
      <c r="H51" s="7" t="s">
        <v>15</v>
      </c>
      <c r="I51" s="13" t="s">
        <v>11</v>
      </c>
    </row>
    <row r="52" spans="1:9" ht="38.25" x14ac:dyDescent="0.25">
      <c r="A52" s="8">
        <v>2024</v>
      </c>
      <c r="B52" s="9" t="s">
        <v>152</v>
      </c>
      <c r="C52" s="7" t="s">
        <v>69</v>
      </c>
      <c r="D52" s="14">
        <v>908209.59</v>
      </c>
      <c r="E52" s="6">
        <f>227108.67+131762.21+231520.12+168535.55+105036.64+44246.4</f>
        <v>908209.59000000008</v>
      </c>
      <c r="F52" s="10">
        <v>45462</v>
      </c>
      <c r="G52" s="11">
        <v>45552</v>
      </c>
      <c r="H52" s="7" t="s">
        <v>17</v>
      </c>
      <c r="I52" s="13" t="s">
        <v>11</v>
      </c>
    </row>
    <row r="53" spans="1:9" ht="51" x14ac:dyDescent="0.25">
      <c r="A53" s="8">
        <v>2024</v>
      </c>
      <c r="B53" s="9" t="s">
        <v>153</v>
      </c>
      <c r="C53" s="7" t="s">
        <v>30</v>
      </c>
      <c r="D53" s="14">
        <v>4980543.18</v>
      </c>
      <c r="E53" s="6">
        <f>1752282.7+1720280.3+1507886.01</f>
        <v>4980449.01</v>
      </c>
      <c r="F53" s="10">
        <v>45464</v>
      </c>
      <c r="G53" s="11">
        <v>45553</v>
      </c>
      <c r="H53" s="7" t="s">
        <v>39</v>
      </c>
      <c r="I53" s="13" t="s">
        <v>11</v>
      </c>
    </row>
    <row r="54" spans="1:9" ht="38.25" x14ac:dyDescent="0.25">
      <c r="A54" s="8">
        <v>2024</v>
      </c>
      <c r="B54" s="9" t="s">
        <v>154</v>
      </c>
      <c r="C54" s="4" t="s">
        <v>41</v>
      </c>
      <c r="D54" s="6">
        <v>6034784.5099999998</v>
      </c>
      <c r="E54" s="6">
        <f>639578.55+2211602.27+1364410.68+1387610.93+429794.9+1518.88</f>
        <v>6034516.21</v>
      </c>
      <c r="F54" s="10">
        <v>45467</v>
      </c>
      <c r="G54" s="11" t="s">
        <v>70</v>
      </c>
      <c r="H54" s="7" t="s">
        <v>71</v>
      </c>
      <c r="I54" s="13" t="s">
        <v>11</v>
      </c>
    </row>
    <row r="55" spans="1:9" ht="25.5" x14ac:dyDescent="0.25">
      <c r="A55" s="8">
        <v>2024</v>
      </c>
      <c r="B55" s="9" t="s">
        <v>155</v>
      </c>
      <c r="C55" s="4" t="s">
        <v>72</v>
      </c>
      <c r="D55" s="6">
        <v>1064570.92</v>
      </c>
      <c r="E55" s="6">
        <f>888018.52+157540.96+18022.22</f>
        <v>1063581.7</v>
      </c>
      <c r="F55" s="10">
        <v>45467</v>
      </c>
      <c r="G55" s="11">
        <v>45556</v>
      </c>
      <c r="H55" s="12" t="s">
        <v>28</v>
      </c>
      <c r="I55" s="13" t="s">
        <v>11</v>
      </c>
    </row>
    <row r="56" spans="1:9" ht="51" x14ac:dyDescent="0.25">
      <c r="A56" s="8">
        <v>2024</v>
      </c>
      <c r="B56" s="9" t="s">
        <v>156</v>
      </c>
      <c r="C56" s="4" t="s">
        <v>27</v>
      </c>
      <c r="D56" s="14">
        <v>2833976.51</v>
      </c>
      <c r="E56" s="6">
        <f>1252636.07+222846.37+1355458.55+3035.52</f>
        <v>2833976.5100000002</v>
      </c>
      <c r="F56" s="10">
        <v>45531</v>
      </c>
      <c r="G56" s="11">
        <v>45629</v>
      </c>
      <c r="H56" s="12" t="s">
        <v>39</v>
      </c>
      <c r="I56" s="13" t="s">
        <v>11</v>
      </c>
    </row>
    <row r="57" spans="1:9" ht="63.75" x14ac:dyDescent="0.25">
      <c r="A57" s="8">
        <v>2024</v>
      </c>
      <c r="B57" s="9" t="s">
        <v>157</v>
      </c>
      <c r="C57" s="4" t="s">
        <v>16</v>
      </c>
      <c r="D57" s="14">
        <v>6483397.6100000003</v>
      </c>
      <c r="E57" s="6">
        <f>497800.32+112900.77+2482400.9+2882100.84+488403.38+19791.4</f>
        <v>6483397.6100000003</v>
      </c>
      <c r="F57" s="10">
        <v>45534</v>
      </c>
      <c r="G57" s="11">
        <v>45653</v>
      </c>
      <c r="H57" s="12" t="s">
        <v>17</v>
      </c>
      <c r="I57" s="13" t="s">
        <v>11</v>
      </c>
    </row>
    <row r="58" spans="1:9" ht="51" x14ac:dyDescent="0.25">
      <c r="A58" s="8">
        <v>2024</v>
      </c>
      <c r="B58" s="9" t="s">
        <v>158</v>
      </c>
      <c r="C58" s="4" t="s">
        <v>34</v>
      </c>
      <c r="D58" s="14">
        <v>1468079.92</v>
      </c>
      <c r="E58" s="6">
        <f>1091956.78+303785.69+72330.24</f>
        <v>1468072.71</v>
      </c>
      <c r="F58" s="10">
        <v>45526</v>
      </c>
      <c r="G58" s="11">
        <v>45548</v>
      </c>
      <c r="H58" s="12" t="s">
        <v>39</v>
      </c>
      <c r="I58" s="13" t="s">
        <v>11</v>
      </c>
    </row>
    <row r="59" spans="1:9" ht="38.25" x14ac:dyDescent="0.25">
      <c r="A59" s="8">
        <v>2024</v>
      </c>
      <c r="B59" s="9" t="s">
        <v>159</v>
      </c>
      <c r="C59" s="4" t="s">
        <v>73</v>
      </c>
      <c r="D59" s="14">
        <v>6497329.3300000001</v>
      </c>
      <c r="E59" s="6">
        <f>1196613.51+671818.58+1818208.06+1259280.53+200309.66+635129.52+226502.35+2164.34+257502.09</f>
        <v>6267528.6399999987</v>
      </c>
      <c r="F59" s="10">
        <v>45531</v>
      </c>
      <c r="G59" s="11">
        <v>45711</v>
      </c>
      <c r="H59" s="12" t="s">
        <v>15</v>
      </c>
      <c r="I59" s="13" t="s">
        <v>11</v>
      </c>
    </row>
    <row r="60" spans="1:9" ht="38.25" x14ac:dyDescent="0.25">
      <c r="A60" s="8">
        <v>2024</v>
      </c>
      <c r="B60" s="9" t="s">
        <v>160</v>
      </c>
      <c r="C60" s="7" t="s">
        <v>27</v>
      </c>
      <c r="D60" s="14">
        <v>6435391.21</v>
      </c>
      <c r="E60" s="6">
        <f>3156937.76+3005351.39+221234.81+51866.56</f>
        <v>6435390.5199999996</v>
      </c>
      <c r="F60" s="10">
        <v>45525</v>
      </c>
      <c r="G60" s="11">
        <v>45569</v>
      </c>
      <c r="H60" s="12" t="s">
        <v>26</v>
      </c>
      <c r="I60" s="13" t="s">
        <v>11</v>
      </c>
    </row>
    <row r="61" spans="1:9" ht="25.5" x14ac:dyDescent="0.25">
      <c r="A61" s="8">
        <v>2024</v>
      </c>
      <c r="B61" s="9" t="s">
        <v>161</v>
      </c>
      <c r="C61" s="4" t="s">
        <v>32</v>
      </c>
      <c r="D61" s="14">
        <v>3486597.18</v>
      </c>
      <c r="E61" s="6">
        <f>1653357.6+977035.09+829395.51+26804.12</f>
        <v>3486592.3200000003</v>
      </c>
      <c r="F61" s="10">
        <v>45523</v>
      </c>
      <c r="G61" s="11">
        <v>45567</v>
      </c>
      <c r="H61" s="12" t="s">
        <v>26</v>
      </c>
      <c r="I61" s="13" t="s">
        <v>11</v>
      </c>
    </row>
    <row r="62" spans="1:9" ht="38.25" x14ac:dyDescent="0.25">
      <c r="A62" s="8">
        <v>2024</v>
      </c>
      <c r="B62" s="9" t="s">
        <v>162</v>
      </c>
      <c r="C62" s="7" t="s">
        <v>40</v>
      </c>
      <c r="D62" s="14">
        <v>3818409.36</v>
      </c>
      <c r="E62" s="6">
        <f>1735256.92+1001931.59+865917.1+193534.97</f>
        <v>3796640.58</v>
      </c>
      <c r="F62" s="10">
        <v>45523</v>
      </c>
      <c r="G62" s="11">
        <v>45567</v>
      </c>
      <c r="H62" s="7" t="s">
        <v>12</v>
      </c>
      <c r="I62" s="13" t="s">
        <v>11</v>
      </c>
    </row>
    <row r="63" spans="1:9" ht="38.25" x14ac:dyDescent="0.25">
      <c r="A63" s="8">
        <v>2024</v>
      </c>
      <c r="B63" s="9" t="s">
        <v>163</v>
      </c>
      <c r="C63" s="7" t="s">
        <v>74</v>
      </c>
      <c r="D63" s="14">
        <v>2633484.5699999998</v>
      </c>
      <c r="E63" s="6">
        <f>1012220.67+789744.76+690381.01+141138.13</f>
        <v>2633484.5700000003</v>
      </c>
      <c r="F63" s="10">
        <v>45540</v>
      </c>
      <c r="G63" s="11">
        <v>45633</v>
      </c>
      <c r="H63" s="7" t="s">
        <v>75</v>
      </c>
      <c r="I63" s="13" t="s">
        <v>11</v>
      </c>
    </row>
    <row r="64" spans="1:9" ht="51" x14ac:dyDescent="0.25">
      <c r="A64" s="8">
        <v>2024</v>
      </c>
      <c r="B64" s="9" t="s">
        <v>164</v>
      </c>
      <c r="C64" s="4" t="s">
        <v>60</v>
      </c>
      <c r="D64" s="14">
        <v>6441735.1100000003</v>
      </c>
      <c r="E64" s="6">
        <f>4531510.18+1904587.2+5624.33</f>
        <v>6441721.71</v>
      </c>
      <c r="F64" s="10">
        <v>45540</v>
      </c>
      <c r="G64" s="11">
        <v>45749</v>
      </c>
      <c r="H64" s="7" t="s">
        <v>71</v>
      </c>
      <c r="I64" s="13" t="s">
        <v>11</v>
      </c>
    </row>
    <row r="65" spans="1:9" ht="25.5" x14ac:dyDescent="0.25">
      <c r="A65" s="8"/>
      <c r="B65" s="9"/>
      <c r="C65" s="16" t="s">
        <v>65</v>
      </c>
      <c r="D65" s="14">
        <v>1078929.04</v>
      </c>
      <c r="E65" s="6">
        <f>433457.35+193902.67+8517.36</f>
        <v>635877.38</v>
      </c>
      <c r="F65" s="10">
        <v>45660</v>
      </c>
      <c r="G65" s="11">
        <v>45749</v>
      </c>
      <c r="H65" s="7" t="s">
        <v>71</v>
      </c>
      <c r="I65" s="13" t="s">
        <v>76</v>
      </c>
    </row>
    <row r="66" spans="1:9" ht="51" x14ac:dyDescent="0.25">
      <c r="A66" s="8">
        <v>2024</v>
      </c>
      <c r="B66" s="9" t="s">
        <v>165</v>
      </c>
      <c r="C66" s="4" t="s">
        <v>77</v>
      </c>
      <c r="D66" s="14">
        <v>5681240.6699999999</v>
      </c>
      <c r="E66" s="6">
        <f>1139190.06+1869057.24+1409062.74+1213272.4+50657.89</f>
        <v>5681240.3299999991</v>
      </c>
      <c r="F66" s="10">
        <v>45576</v>
      </c>
      <c r="G66" s="11">
        <v>45608</v>
      </c>
      <c r="H66" s="15" t="s">
        <v>14</v>
      </c>
      <c r="I66" s="13" t="s">
        <v>11</v>
      </c>
    </row>
    <row r="67" spans="1:9" ht="25.5" x14ac:dyDescent="0.25">
      <c r="A67" s="8">
        <v>2024</v>
      </c>
      <c r="B67" s="9" t="s">
        <v>166</v>
      </c>
      <c r="C67" s="4" t="s">
        <v>78</v>
      </c>
      <c r="D67" s="14">
        <v>6497466.6100000003</v>
      </c>
      <c r="E67" s="6">
        <f>1371025.12+3719134.61+634627.67+667746.65+92381.4</f>
        <v>6484915.4500000011</v>
      </c>
      <c r="F67" s="10">
        <v>45609</v>
      </c>
      <c r="G67" s="11">
        <v>45788</v>
      </c>
      <c r="H67" s="7" t="s">
        <v>35</v>
      </c>
      <c r="I67" s="13" t="s">
        <v>11</v>
      </c>
    </row>
    <row r="68" spans="1:9" ht="38.25" x14ac:dyDescent="0.25">
      <c r="A68" s="8">
        <v>2024</v>
      </c>
      <c r="B68" s="9" t="s">
        <v>167</v>
      </c>
      <c r="C68" s="4" t="s">
        <v>20</v>
      </c>
      <c r="D68" s="14">
        <v>6268028.0899999999</v>
      </c>
      <c r="E68" s="6">
        <f>1150907.8+633762.05+3268062.3+1213780.08</f>
        <v>6266512.2300000004</v>
      </c>
      <c r="F68" s="10">
        <v>45574</v>
      </c>
      <c r="G68" s="11">
        <v>45747</v>
      </c>
      <c r="H68" s="15" t="s">
        <v>28</v>
      </c>
      <c r="I68" s="13" t="s">
        <v>11</v>
      </c>
    </row>
    <row r="69" spans="1:9" ht="38.25" x14ac:dyDescent="0.25">
      <c r="A69" s="8">
        <v>2024</v>
      </c>
      <c r="B69" s="9" t="s">
        <v>168</v>
      </c>
      <c r="C69" s="4" t="s">
        <v>41</v>
      </c>
      <c r="D69" s="14">
        <v>2648099.42</v>
      </c>
      <c r="E69" s="6">
        <f>2647073.01+1026.41</f>
        <v>2648099.42</v>
      </c>
      <c r="F69" s="10">
        <v>45579</v>
      </c>
      <c r="G69" s="11">
        <v>45623</v>
      </c>
      <c r="H69" s="15" t="s">
        <v>23</v>
      </c>
      <c r="I69" s="13" t="s">
        <v>11</v>
      </c>
    </row>
    <row r="70" spans="1:9" ht="38.25" x14ac:dyDescent="0.25">
      <c r="A70" s="8">
        <v>2024</v>
      </c>
      <c r="B70" s="9" t="s">
        <v>169</v>
      </c>
      <c r="C70" s="4" t="s">
        <v>10</v>
      </c>
      <c r="D70" s="14">
        <v>5633250.46</v>
      </c>
      <c r="E70" s="6">
        <f>870754.07+875076.31+3637618.1+31227.97</f>
        <v>5414676.4500000002</v>
      </c>
      <c r="F70" s="10">
        <v>45600</v>
      </c>
      <c r="G70" s="11">
        <v>45645</v>
      </c>
      <c r="H70" s="15" t="s">
        <v>14</v>
      </c>
      <c r="I70" s="13" t="s">
        <v>11</v>
      </c>
    </row>
    <row r="71" spans="1:9" ht="25.5" x14ac:dyDescent="0.25">
      <c r="A71" s="8">
        <v>2024</v>
      </c>
      <c r="B71" s="9" t="s">
        <v>170</v>
      </c>
      <c r="C71" s="7" t="s">
        <v>79</v>
      </c>
      <c r="D71" s="14">
        <v>1425706.12</v>
      </c>
      <c r="E71" s="6">
        <f>339396.44+994321.77+80870.32</f>
        <v>1414588.53</v>
      </c>
      <c r="F71" s="10">
        <v>45594</v>
      </c>
      <c r="G71" s="11">
        <v>45683</v>
      </c>
      <c r="H71" s="15" t="s">
        <v>80</v>
      </c>
      <c r="I71" s="13" t="s">
        <v>11</v>
      </c>
    </row>
    <row r="72" spans="1:9" ht="25.5" x14ac:dyDescent="0.25">
      <c r="A72" s="8">
        <v>2024</v>
      </c>
      <c r="B72" s="9" t="s">
        <v>171</v>
      </c>
      <c r="C72" s="4" t="s">
        <v>81</v>
      </c>
      <c r="D72" s="14">
        <v>707913.28</v>
      </c>
      <c r="E72" s="6">
        <f>260036.52+180111.97+39484.04</f>
        <v>479632.52999999997</v>
      </c>
      <c r="F72" s="10">
        <v>45609</v>
      </c>
      <c r="G72" s="11">
        <v>45698</v>
      </c>
      <c r="H72" s="15" t="s">
        <v>21</v>
      </c>
      <c r="I72" s="13" t="s">
        <v>11</v>
      </c>
    </row>
    <row r="73" spans="1:9" ht="38.25" x14ac:dyDescent="0.25">
      <c r="A73" s="8">
        <v>2024</v>
      </c>
      <c r="B73" s="9" t="s">
        <v>172</v>
      </c>
      <c r="C73" s="4" t="s">
        <v>10</v>
      </c>
      <c r="D73" s="14">
        <v>1853934.26</v>
      </c>
      <c r="E73" s="6">
        <f>398763.33+1352695.72+95404.64</f>
        <v>1846863.69</v>
      </c>
      <c r="F73" s="10">
        <v>45615</v>
      </c>
      <c r="G73" s="11">
        <v>45672</v>
      </c>
      <c r="H73" s="15" t="s">
        <v>14</v>
      </c>
      <c r="I73" s="13" t="s">
        <v>11</v>
      </c>
    </row>
    <row r="74" spans="1:9" ht="38.25" x14ac:dyDescent="0.25">
      <c r="A74" s="8">
        <v>2024</v>
      </c>
      <c r="B74" s="9" t="s">
        <v>173</v>
      </c>
      <c r="C74" s="4" t="s">
        <v>82</v>
      </c>
      <c r="D74" s="14">
        <v>837365.37</v>
      </c>
      <c r="E74" s="6">
        <f>219403.17+389857.75+74889.3</f>
        <v>684150.22000000009</v>
      </c>
      <c r="F74" s="10">
        <v>45618</v>
      </c>
      <c r="G74" s="11">
        <v>45656</v>
      </c>
      <c r="H74" s="15" t="s">
        <v>14</v>
      </c>
      <c r="I74" s="13" t="s">
        <v>11</v>
      </c>
    </row>
    <row r="75" spans="1:9" ht="38.25" x14ac:dyDescent="0.25">
      <c r="A75" s="8">
        <v>2024</v>
      </c>
      <c r="B75" s="9" t="s">
        <v>174</v>
      </c>
      <c r="C75" s="4" t="s">
        <v>83</v>
      </c>
      <c r="D75" s="14">
        <v>3480127.63</v>
      </c>
      <c r="E75" s="6">
        <v>3424238.54</v>
      </c>
      <c r="F75" s="10">
        <v>45618</v>
      </c>
      <c r="G75" s="11">
        <v>45660</v>
      </c>
      <c r="H75" s="15" t="s">
        <v>14</v>
      </c>
      <c r="I75" s="13" t="s">
        <v>11</v>
      </c>
    </row>
    <row r="76" spans="1:9" ht="38.25" x14ac:dyDescent="0.25">
      <c r="A76" s="8">
        <v>2024</v>
      </c>
      <c r="B76" s="9" t="s">
        <v>175</v>
      </c>
      <c r="C76" s="4" t="s">
        <v>13</v>
      </c>
      <c r="D76" s="14">
        <v>3376444.05</v>
      </c>
      <c r="E76" s="6">
        <f>364863.3+723445.32+581310+1678612.39+28058.05</f>
        <v>3376289.0599999996</v>
      </c>
      <c r="F76" s="10">
        <v>45611</v>
      </c>
      <c r="G76" s="11">
        <v>45910</v>
      </c>
      <c r="H76" s="15" t="s">
        <v>26</v>
      </c>
      <c r="I76" s="13" t="s">
        <v>11</v>
      </c>
    </row>
    <row r="77" spans="1:9" ht="25.5" x14ac:dyDescent="0.25">
      <c r="A77" s="8">
        <v>2024</v>
      </c>
      <c r="B77" s="9" t="s">
        <v>176</v>
      </c>
      <c r="C77" s="4" t="s">
        <v>84</v>
      </c>
      <c r="D77" s="14">
        <v>1115636.75</v>
      </c>
      <c r="E77" s="6">
        <f>512856.24+188028.61+77728.05</f>
        <v>778612.9</v>
      </c>
      <c r="F77" s="10">
        <v>45637</v>
      </c>
      <c r="G77" s="11">
        <v>45727</v>
      </c>
      <c r="H77" s="7" t="s">
        <v>15</v>
      </c>
      <c r="I77" s="13" t="s">
        <v>11</v>
      </c>
    </row>
    <row r="78" spans="1:9" ht="25.5" x14ac:dyDescent="0.25">
      <c r="A78" s="8">
        <v>2024</v>
      </c>
      <c r="B78" s="9" t="s">
        <v>177</v>
      </c>
      <c r="C78" s="4" t="s">
        <v>81</v>
      </c>
      <c r="D78" s="14">
        <v>724644.62</v>
      </c>
      <c r="E78" s="6">
        <f>443711.84</f>
        <v>443711.84</v>
      </c>
      <c r="F78" s="10">
        <v>45611</v>
      </c>
      <c r="G78" s="11"/>
      <c r="H78" s="15" t="s">
        <v>23</v>
      </c>
      <c r="I78" s="13" t="s">
        <v>19</v>
      </c>
    </row>
    <row r="79" spans="1:9" ht="38.25" x14ac:dyDescent="0.25">
      <c r="A79" s="8">
        <v>2024</v>
      </c>
      <c r="B79" s="9" t="s">
        <v>178</v>
      </c>
      <c r="C79" s="4" t="s">
        <v>85</v>
      </c>
      <c r="D79" s="14">
        <v>3305892.48</v>
      </c>
      <c r="E79" s="6">
        <f>401677.49+590117.93</f>
        <v>991795.42</v>
      </c>
      <c r="F79" s="10">
        <v>45618</v>
      </c>
      <c r="G79" s="11"/>
      <c r="H79" s="15" t="s">
        <v>14</v>
      </c>
      <c r="I79" s="13" t="s">
        <v>19</v>
      </c>
    </row>
    <row r="80" spans="1:9" ht="38.25" x14ac:dyDescent="0.25">
      <c r="A80" s="8">
        <v>2024</v>
      </c>
      <c r="B80" s="9" t="s">
        <v>179</v>
      </c>
      <c r="C80" s="4" t="s">
        <v>44</v>
      </c>
      <c r="D80" s="14">
        <f>3964867.43+215865.74</f>
        <v>4180733.17</v>
      </c>
      <c r="E80" s="6">
        <f>644081.4+2995848.51+540801.02</f>
        <v>4180730.9299999997</v>
      </c>
      <c r="F80" s="10">
        <v>45629</v>
      </c>
      <c r="G80" s="11">
        <v>45718</v>
      </c>
      <c r="H80" s="15" t="s">
        <v>38</v>
      </c>
      <c r="I80" s="13" t="s">
        <v>11</v>
      </c>
    </row>
    <row r="81" spans="1:9" ht="38.25" x14ac:dyDescent="0.25">
      <c r="A81" s="8">
        <v>2024</v>
      </c>
      <c r="B81" s="9" t="s">
        <v>180</v>
      </c>
      <c r="C81" s="4" t="s">
        <v>68</v>
      </c>
      <c r="D81" s="14">
        <v>2203106.17</v>
      </c>
      <c r="E81" s="6">
        <v>1753965.11</v>
      </c>
      <c r="F81" s="10">
        <v>45628</v>
      </c>
      <c r="G81" s="11"/>
      <c r="H81" s="15" t="s">
        <v>26</v>
      </c>
      <c r="I81" s="13" t="s">
        <v>19</v>
      </c>
    </row>
    <row r="82" spans="1:9" ht="38.25" x14ac:dyDescent="0.25">
      <c r="A82" s="8">
        <v>2024</v>
      </c>
      <c r="B82" s="9" t="s">
        <v>181</v>
      </c>
      <c r="C82" s="4" t="s">
        <v>42</v>
      </c>
      <c r="D82" s="14">
        <v>2504696.5499999998</v>
      </c>
      <c r="E82" s="6">
        <f>241930.12+1559727.43+692748.35+10290.65</f>
        <v>2504696.5499999998</v>
      </c>
      <c r="F82" s="10">
        <v>45644</v>
      </c>
      <c r="G82" s="11">
        <v>45733</v>
      </c>
      <c r="H82" s="7" t="s">
        <v>17</v>
      </c>
      <c r="I82" s="13" t="s">
        <v>11</v>
      </c>
    </row>
    <row r="83" spans="1:9" ht="38.25" x14ac:dyDescent="0.25">
      <c r="A83" s="8">
        <v>2024</v>
      </c>
      <c r="B83" s="9" t="s">
        <v>182</v>
      </c>
      <c r="C83" s="4" t="s">
        <v>24</v>
      </c>
      <c r="D83" s="14">
        <f>1058713.45+216014.12</f>
        <v>1274727.5699999998</v>
      </c>
      <c r="E83" s="6">
        <f>749239.22+400384.06+125104.29</f>
        <v>1274727.57</v>
      </c>
      <c r="F83" s="10">
        <v>45640</v>
      </c>
      <c r="G83" s="11">
        <v>45729</v>
      </c>
      <c r="H83" s="15" t="s">
        <v>38</v>
      </c>
      <c r="I83" s="13" t="s">
        <v>11</v>
      </c>
    </row>
    <row r="84" spans="1:9" ht="38.25" x14ac:dyDescent="0.25">
      <c r="A84" s="8">
        <v>2024</v>
      </c>
      <c r="B84" s="9" t="s">
        <v>183</v>
      </c>
      <c r="C84" s="4" t="s">
        <v>86</v>
      </c>
      <c r="D84" s="14">
        <v>1880950.06</v>
      </c>
      <c r="E84" s="5">
        <f>900032.66+197031.1+72131.19</f>
        <v>1169194.95</v>
      </c>
      <c r="F84" s="10">
        <v>45680</v>
      </c>
      <c r="G84" s="11">
        <v>45830</v>
      </c>
      <c r="H84" s="7" t="s">
        <v>15</v>
      </c>
      <c r="I84" s="13" t="s">
        <v>11</v>
      </c>
    </row>
    <row r="85" spans="1:9" ht="38.25" x14ac:dyDescent="0.25">
      <c r="A85" s="8">
        <v>2024</v>
      </c>
      <c r="B85" s="9" t="s">
        <v>184</v>
      </c>
      <c r="C85" s="7" t="s">
        <v>32</v>
      </c>
      <c r="D85" s="14">
        <v>2269458.0499999998</v>
      </c>
      <c r="E85" s="6">
        <f>549759.98+725711.73+886044.9+107919.09</f>
        <v>2269435.6999999997</v>
      </c>
      <c r="F85" s="10">
        <v>45689</v>
      </c>
      <c r="G85" s="11">
        <v>45778</v>
      </c>
      <c r="H85" s="15" t="s">
        <v>38</v>
      </c>
      <c r="I85" s="13" t="s">
        <v>11</v>
      </c>
    </row>
    <row r="86" spans="1:9" ht="38.25" x14ac:dyDescent="0.25">
      <c r="A86" s="8">
        <v>2024</v>
      </c>
      <c r="B86" s="9" t="s">
        <v>185</v>
      </c>
      <c r="C86" s="7" t="s">
        <v>87</v>
      </c>
      <c r="D86" s="14">
        <v>1186622.8999999999</v>
      </c>
      <c r="E86" s="6">
        <f>261697.58+761479.65+82620.55+80813.41</f>
        <v>1186611.19</v>
      </c>
      <c r="F86" s="10">
        <v>45689</v>
      </c>
      <c r="G86" s="11">
        <v>45778</v>
      </c>
      <c r="H86" s="15" t="s">
        <v>38</v>
      </c>
      <c r="I86" s="13" t="s">
        <v>11</v>
      </c>
    </row>
    <row r="87" spans="1:9" ht="38.25" x14ac:dyDescent="0.25">
      <c r="A87" s="8">
        <v>2024</v>
      </c>
      <c r="B87" s="9" t="s">
        <v>186</v>
      </c>
      <c r="C87" s="7" t="s">
        <v>69</v>
      </c>
      <c r="D87" s="14">
        <v>845435.89</v>
      </c>
      <c r="E87" s="6">
        <f>589593.07+127122.56+128720.26</f>
        <v>845435.8899999999</v>
      </c>
      <c r="F87" s="10">
        <v>45645</v>
      </c>
      <c r="G87" s="11">
        <v>45716</v>
      </c>
      <c r="H87" s="15" t="s">
        <v>38</v>
      </c>
      <c r="I87" s="13" t="s">
        <v>11</v>
      </c>
    </row>
    <row r="88" spans="1:9" ht="38.25" x14ac:dyDescent="0.25">
      <c r="A88" s="8">
        <v>2024</v>
      </c>
      <c r="B88" s="9" t="s">
        <v>187</v>
      </c>
      <c r="C88" s="15" t="s">
        <v>88</v>
      </c>
      <c r="D88" s="14">
        <v>1362430.76</v>
      </c>
      <c r="E88" s="6">
        <f>626739.64</f>
        <v>626739.64</v>
      </c>
      <c r="F88" s="10">
        <v>45646</v>
      </c>
      <c r="G88" s="11">
        <v>45705</v>
      </c>
      <c r="H88" s="15" t="s">
        <v>38</v>
      </c>
      <c r="I88" s="13" t="s">
        <v>11</v>
      </c>
    </row>
    <row r="89" spans="1:9" ht="51" x14ac:dyDescent="0.25">
      <c r="A89" s="8">
        <v>2024</v>
      </c>
      <c r="B89" s="9" t="s">
        <v>188</v>
      </c>
      <c r="C89" s="7" t="s">
        <v>24</v>
      </c>
      <c r="D89" s="14">
        <v>5493280.0199999996</v>
      </c>
      <c r="E89" s="6">
        <f>364745.74+2357551.69+2758353.46</f>
        <v>5480650.8899999997</v>
      </c>
      <c r="F89" s="10">
        <v>45645</v>
      </c>
      <c r="G89" s="11">
        <v>45442</v>
      </c>
      <c r="H89" s="15" t="s">
        <v>38</v>
      </c>
      <c r="I89" s="13" t="s">
        <v>11</v>
      </c>
    </row>
    <row r="90" spans="1:9" ht="38.25" x14ac:dyDescent="0.25">
      <c r="A90" s="8">
        <v>2024</v>
      </c>
      <c r="B90" s="9" t="s">
        <v>189</v>
      </c>
      <c r="C90" s="4" t="s">
        <v>16</v>
      </c>
      <c r="D90" s="14">
        <v>3999650.31</v>
      </c>
      <c r="E90" s="6">
        <f>548727.62+1197152.55+1664869.49+562694.68+26114.57</f>
        <v>3999558.91</v>
      </c>
      <c r="F90" s="10">
        <v>45645</v>
      </c>
      <c r="G90" s="11">
        <v>45734</v>
      </c>
      <c r="H90" s="15" t="s">
        <v>38</v>
      </c>
      <c r="I90" s="13" t="s">
        <v>11</v>
      </c>
    </row>
    <row r="91" spans="1:9" ht="38.25" x14ac:dyDescent="0.25">
      <c r="A91" s="8">
        <v>2024</v>
      </c>
      <c r="B91" s="9" t="s">
        <v>190</v>
      </c>
      <c r="C91" s="4" t="s">
        <v>89</v>
      </c>
      <c r="D91" s="14">
        <v>1016771.58</v>
      </c>
      <c r="E91" s="6">
        <f>82648.64+162294.55+766808.46</f>
        <v>1011751.6499999999</v>
      </c>
      <c r="F91" s="10">
        <v>45680</v>
      </c>
      <c r="G91" s="11"/>
      <c r="H91" s="7" t="s">
        <v>26</v>
      </c>
      <c r="I91" s="13" t="s">
        <v>19</v>
      </c>
    </row>
    <row r="92" spans="1:9" ht="38.25" x14ac:dyDescent="0.25">
      <c r="A92" s="8">
        <v>2024</v>
      </c>
      <c r="B92" s="9" t="s">
        <v>191</v>
      </c>
      <c r="C92" s="4" t="s">
        <v>10</v>
      </c>
      <c r="D92" s="14">
        <v>3670737.81</v>
      </c>
      <c r="E92" s="6">
        <f>1783848</f>
        <v>1783848</v>
      </c>
      <c r="F92" s="10">
        <v>45684</v>
      </c>
      <c r="G92" s="11"/>
      <c r="H92" s="7" t="s">
        <v>90</v>
      </c>
      <c r="I92" s="13" t="s">
        <v>19</v>
      </c>
    </row>
    <row r="93" spans="1:9" ht="38.25" x14ac:dyDescent="0.25">
      <c r="A93" s="8">
        <v>2024</v>
      </c>
      <c r="B93" s="9" t="s">
        <v>192</v>
      </c>
      <c r="C93" s="4" t="s">
        <v>42</v>
      </c>
      <c r="D93" s="6">
        <v>321115.40999999997</v>
      </c>
      <c r="E93" s="6">
        <v>321115.40999999997</v>
      </c>
      <c r="F93" s="10">
        <v>45313</v>
      </c>
      <c r="G93" s="11">
        <v>45348</v>
      </c>
      <c r="H93" s="15" t="s">
        <v>38</v>
      </c>
      <c r="I93" s="13" t="s">
        <v>11</v>
      </c>
    </row>
    <row r="94" spans="1:9" ht="25.5" x14ac:dyDescent="0.25">
      <c r="A94" s="8">
        <v>2024</v>
      </c>
      <c r="B94" s="9" t="s">
        <v>193</v>
      </c>
      <c r="C94" s="4" t="s">
        <v>63</v>
      </c>
      <c r="D94" s="14">
        <v>389904.59</v>
      </c>
      <c r="E94" s="6">
        <f>34148.95+231122.87+111445.04+11307.79</f>
        <v>388024.64999999997</v>
      </c>
      <c r="F94" s="10">
        <v>45449</v>
      </c>
      <c r="G94" s="11">
        <v>45509</v>
      </c>
      <c r="H94" s="7" t="s">
        <v>17</v>
      </c>
      <c r="I94" s="13" t="s">
        <v>11</v>
      </c>
    </row>
    <row r="95" spans="1:9" ht="51" x14ac:dyDescent="0.25">
      <c r="A95" s="8">
        <v>2024</v>
      </c>
      <c r="B95" s="9" t="s">
        <v>194</v>
      </c>
      <c r="C95" s="4" t="s">
        <v>45</v>
      </c>
      <c r="D95" s="6">
        <v>673916.04</v>
      </c>
      <c r="E95" s="6">
        <f>197730.08+285918.3+134471.86+55795.3</f>
        <v>673915.54</v>
      </c>
      <c r="F95" s="10">
        <v>45470</v>
      </c>
      <c r="G95" s="11">
        <v>45529</v>
      </c>
      <c r="H95" s="12" t="s">
        <v>17</v>
      </c>
      <c r="I95" s="13" t="s">
        <v>11</v>
      </c>
    </row>
    <row r="96" spans="1:9" ht="38.25" x14ac:dyDescent="0.25">
      <c r="A96" s="8">
        <v>2024</v>
      </c>
      <c r="B96" s="9" t="s">
        <v>195</v>
      </c>
      <c r="C96" s="4" t="s">
        <v>22</v>
      </c>
      <c r="D96" s="6">
        <v>418341.76</v>
      </c>
      <c r="E96" s="6">
        <f>118346.94+293869.02+6125.8</f>
        <v>418341.76</v>
      </c>
      <c r="F96" s="10">
        <v>45460</v>
      </c>
      <c r="G96" s="11">
        <v>45489</v>
      </c>
      <c r="H96" s="12" t="s">
        <v>26</v>
      </c>
      <c r="I96" s="13" t="s">
        <v>11</v>
      </c>
    </row>
    <row r="97" spans="1:9" ht="51" x14ac:dyDescent="0.25">
      <c r="A97" s="8">
        <v>2024</v>
      </c>
      <c r="B97" s="9" t="s">
        <v>196</v>
      </c>
      <c r="C97" s="7" t="s">
        <v>66</v>
      </c>
      <c r="D97" s="14">
        <v>437363.59</v>
      </c>
      <c r="E97" s="6">
        <f>252868.84+116860.23+65778.61+1855.91</f>
        <v>437363.58999999997</v>
      </c>
      <c r="F97" s="10">
        <v>45467</v>
      </c>
      <c r="G97" s="11">
        <v>45526</v>
      </c>
      <c r="H97" s="15" t="s">
        <v>38</v>
      </c>
      <c r="I97" s="13" t="s">
        <v>11</v>
      </c>
    </row>
    <row r="98" spans="1:9" ht="38.25" x14ac:dyDescent="0.25">
      <c r="A98" s="8">
        <v>2024</v>
      </c>
      <c r="B98" s="9" t="s">
        <v>197</v>
      </c>
      <c r="C98" s="7" t="s">
        <v>13</v>
      </c>
      <c r="D98" s="14">
        <v>414292.93</v>
      </c>
      <c r="E98" s="6">
        <f>410894.26+3398.67</f>
        <v>414292.93</v>
      </c>
      <c r="F98" s="10">
        <v>45441</v>
      </c>
      <c r="G98" s="11">
        <v>45462</v>
      </c>
      <c r="H98" s="7" t="s">
        <v>25</v>
      </c>
      <c r="I98" s="13" t="s">
        <v>11</v>
      </c>
    </row>
    <row r="99" spans="1:9" ht="38.25" x14ac:dyDescent="0.25">
      <c r="A99" s="8">
        <v>2024</v>
      </c>
      <c r="B99" s="9" t="s">
        <v>198</v>
      </c>
      <c r="C99" s="7" t="s">
        <v>91</v>
      </c>
      <c r="D99" s="17">
        <v>206120.19</v>
      </c>
      <c r="E99" s="6">
        <f>161699.37+44276.85</f>
        <v>205976.22</v>
      </c>
      <c r="F99" s="10">
        <v>45594</v>
      </c>
      <c r="G99" s="11">
        <v>45610</v>
      </c>
      <c r="H99" s="15" t="s">
        <v>38</v>
      </c>
      <c r="I99" s="13" t="s">
        <v>11</v>
      </c>
    </row>
    <row r="100" spans="1:9" ht="38.25" x14ac:dyDescent="0.25">
      <c r="A100" s="8">
        <v>2024</v>
      </c>
      <c r="B100" s="9" t="s">
        <v>199</v>
      </c>
      <c r="C100" s="7" t="s">
        <v>92</v>
      </c>
      <c r="D100" s="17">
        <v>379914.73</v>
      </c>
      <c r="E100" s="6">
        <f>227458.8+127095.41+13336.39</f>
        <v>367890.6</v>
      </c>
      <c r="F100" s="10">
        <v>45629</v>
      </c>
      <c r="G100" s="11">
        <v>45688</v>
      </c>
      <c r="H100" s="15" t="s">
        <v>93</v>
      </c>
      <c r="I100" s="13"/>
    </row>
    <row r="101" spans="1:9" ht="38.25" x14ac:dyDescent="0.25">
      <c r="A101" s="8">
        <v>2024</v>
      </c>
      <c r="B101" s="9" t="s">
        <v>200</v>
      </c>
      <c r="C101" s="7" t="s">
        <v>92</v>
      </c>
      <c r="D101" s="14">
        <v>322369.21999999997</v>
      </c>
      <c r="E101" s="6">
        <v>320887.17</v>
      </c>
      <c r="F101" s="10">
        <v>45629</v>
      </c>
      <c r="G101" s="10">
        <v>45689</v>
      </c>
      <c r="H101" s="7" t="s">
        <v>26</v>
      </c>
      <c r="I101" s="13" t="s">
        <v>11</v>
      </c>
    </row>
    <row r="102" spans="1:9" ht="25.5" x14ac:dyDescent="0.25">
      <c r="A102" s="8">
        <v>2024</v>
      </c>
      <c r="B102" s="9" t="s">
        <v>201</v>
      </c>
      <c r="C102" s="7" t="s">
        <v>36</v>
      </c>
      <c r="D102" s="14">
        <v>656396.72</v>
      </c>
      <c r="E102" s="6">
        <f>541358.15+99686.08</f>
        <v>641044.23</v>
      </c>
      <c r="F102" s="10">
        <v>45596</v>
      </c>
      <c r="G102" s="11">
        <v>45655</v>
      </c>
      <c r="H102" s="7" t="s">
        <v>17</v>
      </c>
      <c r="I102" s="13" t="s">
        <v>11</v>
      </c>
    </row>
    <row r="103" spans="1:9" ht="38.25" x14ac:dyDescent="0.25">
      <c r="A103" s="8">
        <v>2024</v>
      </c>
      <c r="B103" s="9" t="s">
        <v>202</v>
      </c>
      <c r="C103" s="7" t="s">
        <v>94</v>
      </c>
      <c r="D103" s="14">
        <v>365552.24</v>
      </c>
      <c r="E103" s="6">
        <v>363081.67</v>
      </c>
      <c r="F103" s="10">
        <v>45637</v>
      </c>
      <c r="G103" s="11">
        <v>45654</v>
      </c>
      <c r="H103" s="7" t="s">
        <v>28</v>
      </c>
      <c r="I103" s="13" t="s">
        <v>11</v>
      </c>
    </row>
    <row r="104" spans="1:9" ht="38.25" x14ac:dyDescent="0.25">
      <c r="A104" s="8">
        <v>2024</v>
      </c>
      <c r="B104" s="9" t="s">
        <v>203</v>
      </c>
      <c r="C104" s="7" t="s">
        <v>95</v>
      </c>
      <c r="D104" s="14">
        <v>664727.1</v>
      </c>
      <c r="E104" s="6">
        <f>621715.61+43011.49</f>
        <v>664727.1</v>
      </c>
      <c r="F104" s="10">
        <v>45617</v>
      </c>
      <c r="G104" s="11">
        <v>45631</v>
      </c>
      <c r="H104" s="15" t="s">
        <v>38</v>
      </c>
      <c r="I104" s="13" t="s">
        <v>11</v>
      </c>
    </row>
    <row r="105" spans="1:9" ht="51" x14ac:dyDescent="0.25">
      <c r="A105" s="8">
        <v>2024</v>
      </c>
      <c r="B105" s="9" t="s">
        <v>204</v>
      </c>
      <c r="C105" s="7" t="s">
        <v>45</v>
      </c>
      <c r="D105" s="18">
        <v>507938.04</v>
      </c>
      <c r="E105" s="6">
        <f>200226.49+114277.62+193408.38</f>
        <v>507912.49</v>
      </c>
      <c r="F105" s="10">
        <v>45645</v>
      </c>
      <c r="G105" s="11">
        <v>45702</v>
      </c>
      <c r="H105" s="7" t="s">
        <v>26</v>
      </c>
      <c r="I105" s="13" t="s">
        <v>11</v>
      </c>
    </row>
    <row r="106" spans="1:9" ht="51" x14ac:dyDescent="0.25">
      <c r="A106" s="8">
        <v>2024</v>
      </c>
      <c r="B106" s="9" t="s">
        <v>205</v>
      </c>
      <c r="C106" s="7" t="s">
        <v>60</v>
      </c>
      <c r="D106" s="18">
        <v>347920.82</v>
      </c>
      <c r="E106" s="6">
        <f>243375.03+54298.32</f>
        <v>297673.34999999998</v>
      </c>
      <c r="F106" s="10">
        <v>45680</v>
      </c>
      <c r="G106" s="11">
        <v>45740</v>
      </c>
      <c r="H106" s="7" t="s">
        <v>15</v>
      </c>
      <c r="I106" s="13" t="s">
        <v>11</v>
      </c>
    </row>
    <row r="107" spans="1:9" ht="38.25" x14ac:dyDescent="0.25">
      <c r="A107" s="8">
        <v>2024</v>
      </c>
      <c r="B107" s="9" t="s">
        <v>206</v>
      </c>
      <c r="C107" s="4" t="s">
        <v>16</v>
      </c>
      <c r="D107" s="6">
        <v>18904165.52</v>
      </c>
      <c r="E107" s="6">
        <f>2186241.83+1685587.76+32335.81+4613826.65+1671698.4+2430072.34+990518.58+3561935.68+490546.04+1024923+216479.43</f>
        <v>18904165.52</v>
      </c>
      <c r="F107" s="10">
        <v>45344</v>
      </c>
      <c r="G107" s="11">
        <v>45611</v>
      </c>
      <c r="H107" s="7" t="s">
        <v>96</v>
      </c>
      <c r="I107" s="13" t="s">
        <v>11</v>
      </c>
    </row>
    <row r="108" spans="1:9" ht="51" x14ac:dyDescent="0.25">
      <c r="A108" s="8">
        <v>2024</v>
      </c>
      <c r="B108" s="9" t="s">
        <v>207</v>
      </c>
      <c r="C108" s="4" t="s">
        <v>97</v>
      </c>
      <c r="D108" s="14">
        <v>26296382.91</v>
      </c>
      <c r="E108" s="6">
        <f>416710.12+4768814.47</f>
        <v>5185524.59</v>
      </c>
      <c r="F108" s="10">
        <v>45376</v>
      </c>
      <c r="G108" s="13"/>
      <c r="H108" s="7" t="s">
        <v>15</v>
      </c>
      <c r="I108" s="13" t="s">
        <v>98</v>
      </c>
    </row>
    <row r="109" spans="1:9" ht="38.25" x14ac:dyDescent="0.25">
      <c r="A109" s="8">
        <v>2024</v>
      </c>
      <c r="B109" s="9" t="s">
        <v>208</v>
      </c>
      <c r="C109" s="4" t="s">
        <v>99</v>
      </c>
      <c r="D109" s="14">
        <v>16875316.140000001</v>
      </c>
      <c r="E109" s="5">
        <f>1138994.55+2641269.02+1304489.79+1685972.97+1485446.63+6408454.57+200849.33</f>
        <v>14865476.860000001</v>
      </c>
      <c r="F109" s="10">
        <v>45448</v>
      </c>
      <c r="G109" s="11">
        <v>45654</v>
      </c>
      <c r="H109" s="15" t="s">
        <v>38</v>
      </c>
      <c r="I109" s="13" t="s">
        <v>11</v>
      </c>
    </row>
    <row r="110" spans="1:9" ht="51" x14ac:dyDescent="0.25">
      <c r="A110" s="8">
        <v>2024</v>
      </c>
      <c r="B110" s="9" t="s">
        <v>209</v>
      </c>
      <c r="C110" s="4" t="s">
        <v>97</v>
      </c>
      <c r="D110" s="14">
        <v>13861539.75</v>
      </c>
      <c r="E110" s="6">
        <f>7776307.96+4067343.14+1845327.31</f>
        <v>13688978.41</v>
      </c>
      <c r="F110" s="10">
        <v>45531</v>
      </c>
      <c r="G110" s="11">
        <v>45800</v>
      </c>
      <c r="H110" s="7" t="s">
        <v>25</v>
      </c>
      <c r="I110" s="13" t="s">
        <v>11</v>
      </c>
    </row>
    <row r="111" spans="1:9" ht="25.5" x14ac:dyDescent="0.25">
      <c r="A111" s="8">
        <v>2024</v>
      </c>
      <c r="B111" s="9" t="s">
        <v>210</v>
      </c>
      <c r="C111" s="4" t="s">
        <v>16</v>
      </c>
      <c r="D111" s="14">
        <f>17035276+3641946.35</f>
        <v>20677222.350000001</v>
      </c>
      <c r="E111" s="6">
        <f>1450027.54+1597864.7+4504643.26</f>
        <v>7552535.5</v>
      </c>
      <c r="F111" s="10">
        <v>45548</v>
      </c>
      <c r="G111" s="11">
        <v>45657</v>
      </c>
      <c r="H111" s="7" t="s">
        <v>71</v>
      </c>
      <c r="I111" s="13" t="s">
        <v>11</v>
      </c>
    </row>
    <row r="112" spans="1:9" ht="38.25" x14ac:dyDescent="0.25">
      <c r="A112" s="8">
        <v>2024</v>
      </c>
      <c r="B112" s="9" t="s">
        <v>211</v>
      </c>
      <c r="C112" s="4" t="s">
        <v>30</v>
      </c>
      <c r="D112" s="14">
        <v>19322777.649999999</v>
      </c>
      <c r="E112" s="6">
        <f>5979739.4+1664215.84+4294430.26+1412678.71</f>
        <v>13351064.210000001</v>
      </c>
      <c r="F112" s="10">
        <v>45548</v>
      </c>
      <c r="G112" s="11">
        <v>45657</v>
      </c>
      <c r="H112" s="7" t="s">
        <v>71</v>
      </c>
      <c r="I112" s="13" t="s">
        <v>11</v>
      </c>
    </row>
    <row r="113" spans="1:9" ht="51" x14ac:dyDescent="0.25">
      <c r="A113" s="8">
        <v>2024</v>
      </c>
      <c r="B113" s="9" t="s">
        <v>212</v>
      </c>
      <c r="C113" s="4" t="s">
        <v>100</v>
      </c>
      <c r="D113" s="14">
        <f>11475626.92+2524637.41</f>
        <v>14000264.33</v>
      </c>
      <c r="E113" s="6">
        <f>8432101.32+1261794.49+1790240.32+2516126.03</f>
        <v>14000262.16</v>
      </c>
      <c r="F113" s="10">
        <v>45643</v>
      </c>
      <c r="G113" s="11">
        <v>45702</v>
      </c>
      <c r="H113" s="15" t="s">
        <v>38</v>
      </c>
      <c r="I113" s="13" t="s">
        <v>11</v>
      </c>
    </row>
    <row r="114" spans="1:9" ht="38.25" x14ac:dyDescent="0.25">
      <c r="A114" s="8">
        <v>2024</v>
      </c>
      <c r="B114" s="9" t="s">
        <v>213</v>
      </c>
      <c r="C114" s="7" t="s">
        <v>101</v>
      </c>
      <c r="D114" s="14">
        <v>26853778.390000001</v>
      </c>
      <c r="E114" s="6">
        <f>1449320.56+6513714.24+1238472.25+4037134.05</f>
        <v>13238641.100000001</v>
      </c>
      <c r="F114" s="10">
        <v>45635</v>
      </c>
      <c r="G114" s="11"/>
      <c r="H114" s="7" t="s">
        <v>25</v>
      </c>
      <c r="I114" s="13" t="s">
        <v>19</v>
      </c>
    </row>
    <row r="115" spans="1:9" ht="51" x14ac:dyDescent="0.25">
      <c r="A115" s="8">
        <v>2024</v>
      </c>
      <c r="B115" s="9" t="s">
        <v>214</v>
      </c>
      <c r="C115" s="7" t="s">
        <v>27</v>
      </c>
      <c r="D115" s="14">
        <v>15867226.83</v>
      </c>
      <c r="E115" s="6">
        <f>2715752.19+7436857.09+9445596.3+77147.9</f>
        <v>19675353.479999997</v>
      </c>
      <c r="F115" s="10">
        <v>45629</v>
      </c>
      <c r="G115" s="11">
        <v>45807</v>
      </c>
      <c r="H115" s="15" t="s">
        <v>38</v>
      </c>
      <c r="I115" s="13" t="s">
        <v>11</v>
      </c>
    </row>
    <row r="116" spans="1:9" ht="51" x14ac:dyDescent="0.25">
      <c r="A116" s="8">
        <v>2024</v>
      </c>
      <c r="B116" s="9" t="s">
        <v>215</v>
      </c>
      <c r="C116" s="4" t="s">
        <v>102</v>
      </c>
      <c r="D116" s="14">
        <f>43987461.85+8809043.91</f>
        <v>52796505.760000005</v>
      </c>
      <c r="E116" s="6">
        <f>9982580.32+26961383.07+6550365.48+6490110.94+1487771.87+1324042.79</f>
        <v>52796254.469999999</v>
      </c>
      <c r="F116" s="10">
        <v>45629</v>
      </c>
      <c r="G116" s="11">
        <v>45807</v>
      </c>
      <c r="H116" s="15" t="s">
        <v>38</v>
      </c>
      <c r="I116" s="13" t="s">
        <v>11</v>
      </c>
    </row>
    <row r="117" spans="1:9" ht="51" x14ac:dyDescent="0.25">
      <c r="A117" s="8"/>
      <c r="B117" s="9" t="s">
        <v>216</v>
      </c>
      <c r="C117" s="7" t="s">
        <v>16</v>
      </c>
      <c r="D117" s="19">
        <v>15268045.539999999</v>
      </c>
      <c r="E117" s="6">
        <v>15268045.539999999</v>
      </c>
      <c r="F117" s="10">
        <v>45624</v>
      </c>
      <c r="G117" s="11">
        <v>45807</v>
      </c>
      <c r="H117" s="15" t="s">
        <v>38</v>
      </c>
      <c r="I117" s="13" t="s">
        <v>11</v>
      </c>
    </row>
    <row r="118" spans="1:9" ht="38.25" x14ac:dyDescent="0.25">
      <c r="A118" s="8">
        <v>2024</v>
      </c>
      <c r="B118" s="9" t="s">
        <v>217</v>
      </c>
      <c r="C118" s="4" t="s">
        <v>103</v>
      </c>
      <c r="D118" s="14">
        <f>13597914.53+1402085.43</f>
        <v>14999999.959999999</v>
      </c>
      <c r="E118" s="6">
        <f>14999893.1</f>
        <v>14999893.1</v>
      </c>
      <c r="F118" s="10">
        <v>45624</v>
      </c>
      <c r="G118" s="11">
        <v>45807</v>
      </c>
      <c r="H118" s="15" t="s">
        <v>38</v>
      </c>
      <c r="I118" s="13" t="s">
        <v>11</v>
      </c>
    </row>
    <row r="119" spans="1:9" ht="51" x14ac:dyDescent="0.25">
      <c r="A119" s="8">
        <v>2024</v>
      </c>
      <c r="B119" s="9" t="s">
        <v>218</v>
      </c>
      <c r="C119" s="7" t="s">
        <v>43</v>
      </c>
      <c r="D119" s="19">
        <f>7850434.42+1962600.2</f>
        <v>9813034.6199999992</v>
      </c>
      <c r="E119" s="6">
        <v>9813030.3100000005</v>
      </c>
      <c r="F119" s="10">
        <v>45629</v>
      </c>
      <c r="G119" s="11">
        <v>45807</v>
      </c>
      <c r="H119" s="15" t="s">
        <v>38</v>
      </c>
      <c r="I119" s="13" t="s">
        <v>11</v>
      </c>
    </row>
    <row r="120" spans="1:9" ht="51" x14ac:dyDescent="0.25">
      <c r="A120" s="8">
        <v>2024</v>
      </c>
      <c r="B120" s="9" t="s">
        <v>219</v>
      </c>
      <c r="C120" s="7" t="s">
        <v>16</v>
      </c>
      <c r="D120" s="14">
        <f>25939748.7+5427751.43</f>
        <v>31367500.129999999</v>
      </c>
      <c r="E120" s="6">
        <v>31367500.129999999</v>
      </c>
      <c r="F120" s="10">
        <v>45632</v>
      </c>
      <c r="G120" s="11">
        <v>45807</v>
      </c>
      <c r="H120" s="15" t="s">
        <v>38</v>
      </c>
      <c r="I120" s="13" t="s">
        <v>11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Universidad de Guadalajara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DANIEL HERNANDEZ TERRIQUEZ</dc:creator>
  <cp:lastModifiedBy>JUAN DANIEL HERNANDEZ TERRIQUEZ</cp:lastModifiedBy>
  <dcterms:created xsi:type="dcterms:W3CDTF">2026-06-05T17:29:34Z</dcterms:created>
  <dcterms:modified xsi:type="dcterms:W3CDTF">2026-06-05T17:47:29Z</dcterms:modified>
</cp:coreProperties>
</file>